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A543CF-8C99-46F9-A19C-8DC391D76653}" xr6:coauthVersionLast="47" xr6:coauthVersionMax="47" xr10:uidLastSave="{00000000-0000-0000-0000-000000000000}"/>
  <bookViews>
    <workbookView xWindow="1530" yWindow="465" windowWidth="23205" windowHeight="14310" xr2:uid="{00000000-000D-0000-FFFF-FFFF00000000}"/>
  </bookViews>
  <sheets>
    <sheet name="1" sheetId="1" r:id="rId1"/>
  </sheets>
  <definedNames>
    <definedName name="分類１リスト">'1'!$X$3:$X$11</definedName>
    <definedName name="分類２リスト">'1'!$Z$3:$Z$11</definedName>
  </definedNames>
  <calcPr calcId="191029"/>
</workbook>
</file>

<file path=xl/calcChain.xml><?xml version="1.0" encoding="utf-8"?>
<calcChain xmlns="http://schemas.openxmlformats.org/spreadsheetml/2006/main">
  <c r="V65" i="1" l="1"/>
  <c r="V66" i="1" s="1"/>
  <c r="V67" i="1" s="1"/>
  <c r="V68" i="1" s="1"/>
  <c r="V69" i="1" s="1"/>
  <c r="V70" i="1" s="1"/>
  <c r="V71" i="1" s="1"/>
  <c r="U3" i="1"/>
  <c r="U6" i="1"/>
  <c r="U4" i="1"/>
  <c r="A1" i="1" l="1"/>
  <c r="F1" i="1"/>
  <c r="K1" i="1"/>
  <c r="P1" i="1"/>
  <c r="A31" i="1"/>
  <c r="F31" i="1"/>
  <c r="K31" i="1"/>
  <c r="P31" i="1"/>
  <c r="R49" i="1" l="1"/>
  <c r="T50" i="1"/>
  <c r="S50" i="1"/>
  <c r="R50" i="1"/>
  <c r="Q31" i="1"/>
  <c r="P34" i="1" s="1"/>
  <c r="Q50" i="1"/>
  <c r="S51" i="1"/>
  <c r="U5" i="1"/>
  <c r="P50" i="1"/>
  <c r="N51" i="1"/>
  <c r="O50" i="1"/>
  <c r="M50" i="1"/>
  <c r="M49" i="1"/>
  <c r="L31" i="1"/>
  <c r="K34" i="1" s="1"/>
  <c r="K50" i="1"/>
  <c r="L50" i="1"/>
  <c r="N50" i="1"/>
  <c r="I51" i="1"/>
  <c r="H50" i="1"/>
  <c r="J50" i="1"/>
  <c r="G31" i="1"/>
  <c r="F34" i="1" s="1"/>
  <c r="I50" i="1"/>
  <c r="G50" i="1"/>
  <c r="F50" i="1"/>
  <c r="H49" i="1"/>
  <c r="C50" i="1"/>
  <c r="A50" i="1"/>
  <c r="D51" i="1"/>
  <c r="E50" i="1"/>
  <c r="C49" i="1"/>
  <c r="B31" i="1"/>
  <c r="A34" i="1" s="1"/>
  <c r="B50" i="1"/>
  <c r="D50" i="1"/>
  <c r="S21" i="1"/>
  <c r="Q20" i="1"/>
  <c r="R20" i="1"/>
  <c r="P20" i="1"/>
  <c r="R19" i="1"/>
  <c r="T20" i="1"/>
  <c r="S20" i="1"/>
  <c r="Q1" i="1"/>
  <c r="P4" i="1" s="1"/>
  <c r="L1" i="1"/>
  <c r="K4" i="1" s="1"/>
  <c r="M20" i="1"/>
  <c r="L20" i="1"/>
  <c r="M19" i="1"/>
  <c r="O20" i="1"/>
  <c r="K20" i="1"/>
  <c r="N21" i="1"/>
  <c r="N20" i="1"/>
  <c r="G1" i="1"/>
  <c r="F4" i="1" s="1"/>
  <c r="H19" i="1"/>
  <c r="I20" i="1"/>
  <c r="I21" i="1"/>
  <c r="F20" i="1"/>
  <c r="J20" i="1"/>
  <c r="H20" i="1"/>
  <c r="G20" i="1"/>
  <c r="B20" i="1"/>
  <c r="C19" i="1"/>
  <c r="A20" i="1"/>
  <c r="D21" i="1"/>
  <c r="C20" i="1"/>
  <c r="E20" i="1"/>
  <c r="B1" i="1"/>
  <c r="A4" i="1" s="1"/>
  <c r="D20" i="1"/>
</calcChain>
</file>

<file path=xl/sharedStrings.xml><?xml version="1.0" encoding="utf-8"?>
<sst xmlns="http://schemas.openxmlformats.org/spreadsheetml/2006/main" count="150" uniqueCount="42">
  <si>
    <t>シートNo.</t>
  </si>
  <si>
    <t>商品分類</t>
  </si>
  <si>
    <t>ブランド名</t>
  </si>
  <si>
    <t>商品名</t>
  </si>
  <si>
    <t>サイズ</t>
  </si>
  <si>
    <t>価格（単価）</t>
  </si>
  <si>
    <t>個数</t>
  </si>
  <si>
    <t>出品者名</t>
  </si>
  <si>
    <t>商品説明</t>
  </si>
  <si>
    <t>登山・クライミング</t>
  </si>
  <si>
    <t>生活用品</t>
  </si>
  <si>
    <t>おもちゃ</t>
  </si>
  <si>
    <t>バッグ(ザック)</t>
  </si>
  <si>
    <t>本・雑誌類</t>
  </si>
  <si>
    <t>衣類</t>
  </si>
  <si>
    <t>靴</t>
  </si>
  <si>
    <t>その他</t>
  </si>
  <si>
    <t>器具類</t>
  </si>
  <si>
    <t>配布用</t>
    <rPh sb="0" eb="2">
      <t>ハイフ</t>
    </rPh>
    <rPh sb="2" eb="3">
      <t>ヨウ</t>
    </rPh>
    <phoneticPr fontId="16"/>
  </si>
  <si>
    <t>分類１(選択/入力)</t>
    <rPh sb="7" eb="9">
      <t>ニュウリョク</t>
    </rPh>
    <phoneticPr fontId="16"/>
  </si>
  <si>
    <t>分類２(選択/入力)</t>
    <rPh sb="7" eb="9">
      <t>ニュウリョク</t>
    </rPh>
    <phoneticPr fontId="16"/>
  </si>
  <si>
    <t>商品No.</t>
  </si>
  <si>
    <t>連番</t>
  </si>
  <si>
    <t>日付</t>
  </si>
  <si>
    <t>販売状況</t>
  </si>
  <si>
    <t>シート</t>
  </si>
  <si>
    <t>出品者</t>
  </si>
  <si>
    <t>出品数</t>
  </si>
  <si>
    <t>分類1</t>
  </si>
  <si>
    <t>分類2</t>
  </si>
  <si>
    <t>単価</t>
  </si>
  <si>
    <t>値引単価</t>
  </si>
  <si>
    <t>バラ売</t>
  </si>
  <si>
    <t>No.</t>
  </si>
  <si>
    <t>行番号</t>
  </si>
  <si>
    <t>売上合計</t>
  </si>
  <si>
    <t>検索No.</t>
  </si>
  <si>
    <t>検索No.2</t>
  </si>
  <si>
    <t>値引/バラ売</t>
  </si>
  <si>
    <t>元単価</t>
  </si>
  <si>
    <t>メモ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</si>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</sst>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[$¥-411]#,##0;\-[$¥-411]#,##0"/>
    <numFmt numFmtId="177" formatCode="m&quot;月&quot;d&quot;日&quot;;@"/>
    <numFmt numFmtId="178" formatCode="[$¥-411]#,##0;[Red]\-[$¥-411]#,##0"/>
    <numFmt numFmtId="179" formatCode="0.00_ "/>
  </numFmts>
  <fonts count="27">
    <font>
      <sz val="11"/>
      <color theme="1"/>
      <name val="ＭＳ Ｐゴシック"/>
      <charset val="134"/>
      <scheme val="minor"/>
    </font>
    <font>
      <sz val="11"/>
      <name val="メイリオ"/>
      <family val="3"/>
      <charset val="128"/>
    </font>
    <font>
      <sz val="24"/>
      <name val="メイリオ"/>
      <family val="3"/>
      <charset val="128"/>
    </font>
    <font>
      <sz val="28"/>
      <color rgb="FFFF0000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/>
      <diagonal/>
    </border>
    <border>
      <left style="thin">
        <color auto="1"/>
      </left>
      <right style="double">
        <color rgb="FFFF0000"/>
      </right>
      <top style="double">
        <color rgb="FFFF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FF0000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 style="double">
        <color auto="1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auto="1"/>
      </right>
      <top style="thin">
        <color auto="1"/>
      </top>
      <bottom style="double">
        <color rgb="FFFF0000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rgb="FFFF0000"/>
      </bottom>
      <diagonal/>
    </border>
    <border>
      <left style="double">
        <color auto="1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FF0000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uble">
        <color rgb="FFFF0000"/>
      </right>
      <top style="thin">
        <color auto="1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auto="1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double">
        <color rgb="FFFF0000"/>
      </left>
      <right/>
      <top style="thick">
        <color theme="3"/>
      </top>
      <bottom style="thin">
        <color auto="1"/>
      </bottom>
      <diagonal/>
    </border>
    <border>
      <left/>
      <right/>
      <top style="thick">
        <color theme="3"/>
      </top>
      <bottom style="thin">
        <color auto="1"/>
      </bottom>
      <diagonal/>
    </border>
    <border>
      <left/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5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5" xfId="0" applyFont="1" applyBorder="1" applyProtection="1"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176" fontId="8" fillId="0" borderId="0" xfId="0" applyNumberFormat="1" applyFont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6" fontId="10" fillId="0" borderId="1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vertical="center" shrinkToFit="1"/>
      <protection hidden="1"/>
    </xf>
    <xf numFmtId="0" fontId="12" fillId="0" borderId="17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Protection="1">
      <protection hidden="1"/>
    </xf>
    <xf numFmtId="0" fontId="14" fillId="0" borderId="16" xfId="0" applyFont="1" applyBorder="1" applyAlignment="1" applyProtection="1">
      <alignment vertical="center" shrinkToFit="1"/>
      <protection hidden="1"/>
    </xf>
    <xf numFmtId="0" fontId="7" fillId="0" borderId="21" xfId="0" applyFont="1" applyBorder="1" applyAlignment="1" applyProtection="1">
      <alignment horizontal="center" vertical="center" shrinkToFit="1"/>
      <protection hidden="1"/>
    </xf>
    <xf numFmtId="0" fontId="7" fillId="0" borderId="22" xfId="0" applyFont="1" applyBorder="1" applyAlignment="1" applyProtection="1">
      <alignment horizontal="center" vertical="center" shrinkToFit="1"/>
      <protection hidden="1"/>
    </xf>
    <xf numFmtId="0" fontId="7" fillId="0" borderId="23" xfId="0" applyFont="1" applyBorder="1" applyAlignment="1" applyProtection="1">
      <alignment horizontal="center" vertical="center" shrinkToFit="1"/>
      <protection hidden="1"/>
    </xf>
    <xf numFmtId="6" fontId="6" fillId="0" borderId="24" xfId="0" applyNumberFormat="1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6" fontId="6" fillId="0" borderId="20" xfId="0" applyNumberFormat="1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6" fontId="10" fillId="0" borderId="25" xfId="0" applyNumberFormat="1" applyFont="1" applyBorder="1" applyAlignment="1" applyProtection="1">
      <alignment horizontal="center" vertical="center"/>
      <protection hidden="1"/>
    </xf>
    <xf numFmtId="6" fontId="10" fillId="0" borderId="26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17" fillId="0" borderId="61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shrinkToFit="1"/>
      <protection locked="0"/>
    </xf>
    <xf numFmtId="0" fontId="17" fillId="0" borderId="14" xfId="0" applyFont="1" applyBorder="1" applyAlignment="1" applyProtection="1">
      <alignment shrinkToFit="1"/>
      <protection locked="0"/>
    </xf>
    <xf numFmtId="0" fontId="17" fillId="0" borderId="62" xfId="0" applyFont="1" applyBorder="1" applyAlignment="1" applyProtection="1">
      <alignment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18" fillId="0" borderId="0" xfId="0" applyFont="1"/>
    <xf numFmtId="5" fontId="10" fillId="0" borderId="12" xfId="0" applyNumberFormat="1" applyFont="1" applyBorder="1" applyAlignment="1" applyProtection="1">
      <alignment horizontal="center" vertical="center"/>
      <protection hidden="1"/>
    </xf>
    <xf numFmtId="5" fontId="10" fillId="0" borderId="25" xfId="0" applyNumberFormat="1" applyFont="1" applyBorder="1" applyAlignment="1" applyProtection="1">
      <alignment horizontal="center" vertical="center"/>
      <protection hidden="1"/>
    </xf>
    <xf numFmtId="5" fontId="10" fillId="0" borderId="49" xfId="0" applyNumberFormat="1" applyFont="1" applyBorder="1" applyAlignment="1" applyProtection="1">
      <alignment horizontal="center" vertical="center"/>
      <protection hidden="1"/>
    </xf>
    <xf numFmtId="0" fontId="20" fillId="2" borderId="63" xfId="1" applyFont="1" applyFill="1" applyBorder="1" applyAlignment="1" applyProtection="1">
      <alignment horizontal="center" vertical="center"/>
      <protection locked="0" hidden="1"/>
    </xf>
    <xf numFmtId="177" fontId="20" fillId="2" borderId="63" xfId="1" applyNumberFormat="1" applyFont="1" applyFill="1" applyBorder="1" applyAlignment="1" applyProtection="1">
      <alignment horizontal="center" vertical="center"/>
      <protection locked="0" hidden="1"/>
    </xf>
    <xf numFmtId="0" fontId="20" fillId="2" borderId="63" xfId="1" applyFont="1" applyFill="1" applyBorder="1" applyAlignment="1" applyProtection="1">
      <alignment horizontal="center" vertical="center" shrinkToFit="1"/>
      <protection locked="0" hidden="1"/>
    </xf>
    <xf numFmtId="0" fontId="20" fillId="2" borderId="64" xfId="1" applyFont="1" applyFill="1" applyBorder="1" applyAlignment="1" applyProtection="1">
      <alignment horizontal="center" vertical="center" shrinkToFit="1"/>
      <protection locked="0" hidden="1"/>
    </xf>
    <xf numFmtId="176" fontId="20" fillId="2" borderId="63" xfId="1" applyNumberFormat="1" applyFont="1" applyFill="1" applyBorder="1" applyAlignment="1" applyProtection="1">
      <alignment horizontal="center" vertical="center" shrinkToFit="1"/>
      <protection hidden="1"/>
    </xf>
    <xf numFmtId="0" fontId="20" fillId="2" borderId="63" xfId="1" applyFont="1" applyFill="1" applyBorder="1" applyAlignment="1" applyProtection="1">
      <alignment horizontal="center" vertical="center"/>
      <protection hidden="1"/>
    </xf>
    <xf numFmtId="176" fontId="20" fillId="2" borderId="63" xfId="1" applyNumberFormat="1" applyFont="1" applyFill="1" applyBorder="1" applyAlignment="1" applyProtection="1">
      <alignment horizontal="center" vertical="center"/>
      <protection hidden="1"/>
    </xf>
    <xf numFmtId="176" fontId="20" fillId="2" borderId="65" xfId="1" applyNumberFormat="1" applyFont="1" applyFill="1" applyBorder="1" applyAlignment="1" applyProtection="1">
      <alignment horizontal="center" vertical="center"/>
      <protection hidden="1"/>
    </xf>
    <xf numFmtId="176" fontId="20" fillId="0" borderId="0" xfId="1" applyNumberFormat="1" applyFont="1" applyAlignment="1" applyProtection="1">
      <alignment horizontal="center" vertical="center"/>
      <protection hidden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76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11" xfId="1" applyFont="1" applyBorder="1" applyProtection="1">
      <protection hidden="1"/>
    </xf>
    <xf numFmtId="177" fontId="24" fillId="0" borderId="11" xfId="1" applyNumberFormat="1" applyFont="1" applyBorder="1" applyProtection="1">
      <protection hidden="1"/>
    </xf>
    <xf numFmtId="0" fontId="9" fillId="0" borderId="11" xfId="1" applyFont="1" applyBorder="1" applyAlignment="1" applyProtection="1">
      <alignment shrinkToFit="1"/>
      <protection hidden="1"/>
    </xf>
    <xf numFmtId="0" fontId="24" fillId="3" borderId="11" xfId="1" applyFont="1" applyFill="1" applyBorder="1" applyAlignment="1" applyProtection="1">
      <alignment horizontal="center" vertical="center"/>
      <protection hidden="1"/>
    </xf>
    <xf numFmtId="0" fontId="24" fillId="3" borderId="11" xfId="1" applyFont="1" applyFill="1" applyBorder="1" applyAlignment="1" applyProtection="1">
      <alignment horizontal="center" vertical="center" shrinkToFit="1"/>
      <protection hidden="1"/>
    </xf>
    <xf numFmtId="0" fontId="24" fillId="3" borderId="11" xfId="1" applyFont="1" applyFill="1" applyBorder="1" applyAlignment="1" applyProtection="1">
      <alignment shrinkToFit="1"/>
      <protection hidden="1"/>
    </xf>
    <xf numFmtId="176" fontId="24" fillId="3" borderId="11" xfId="1" applyNumberFormat="1" applyFont="1" applyFill="1" applyBorder="1" applyAlignment="1" applyProtection="1">
      <alignment shrinkToFit="1"/>
      <protection hidden="1"/>
    </xf>
    <xf numFmtId="176" fontId="9" fillId="3" borderId="11" xfId="1" applyNumberFormat="1" applyFont="1" applyFill="1" applyBorder="1" applyAlignment="1" applyProtection="1">
      <alignment shrinkToFit="1"/>
      <protection hidden="1"/>
    </xf>
    <xf numFmtId="0" fontId="20" fillId="3" borderId="11" xfId="1" applyFont="1" applyFill="1" applyBorder="1" applyAlignment="1" applyProtection="1">
      <alignment horizontal="center" vertical="center"/>
      <protection hidden="1"/>
    </xf>
    <xf numFmtId="176" fontId="24" fillId="3" borderId="11" xfId="1" applyNumberFormat="1" applyFont="1" applyFill="1" applyBorder="1" applyProtection="1">
      <protection hidden="1"/>
    </xf>
    <xf numFmtId="176" fontId="9" fillId="3" borderId="66" xfId="1" applyNumberFormat="1" applyFont="1" applyFill="1" applyBorder="1" applyProtection="1">
      <protection hidden="1"/>
    </xf>
    <xf numFmtId="176" fontId="9" fillId="0" borderId="0" xfId="1" applyNumberFormat="1" applyFont="1" applyProtection="1">
      <protection hidden="1"/>
    </xf>
    <xf numFmtId="0" fontId="24" fillId="0" borderId="67" xfId="1" applyFont="1" applyBorder="1"/>
    <xf numFmtId="0" fontId="25" fillId="0" borderId="63" xfId="1" applyFont="1" applyBorder="1"/>
    <xf numFmtId="0" fontId="24" fillId="0" borderId="63" xfId="1" applyFont="1" applyBorder="1"/>
    <xf numFmtId="176" fontId="24" fillId="0" borderId="65" xfId="1" applyNumberFormat="1" applyFont="1" applyBorder="1"/>
    <xf numFmtId="0" fontId="26" fillId="0" borderId="0" xfId="1" applyFont="1"/>
    <xf numFmtId="178" fontId="9" fillId="3" borderId="11" xfId="1" applyNumberFormat="1" applyFont="1" applyFill="1" applyBorder="1" applyAlignment="1" applyProtection="1">
      <alignment shrinkToFit="1"/>
      <protection hidden="1"/>
    </xf>
    <xf numFmtId="0" fontId="24" fillId="0" borderId="68" xfId="1" applyFont="1" applyBorder="1"/>
    <xf numFmtId="0" fontId="25" fillId="0" borderId="11" xfId="1" applyFont="1" applyBorder="1"/>
    <xf numFmtId="0" fontId="24" fillId="0" borderId="11" xfId="1" applyFont="1" applyBorder="1"/>
    <xf numFmtId="176" fontId="24" fillId="0" borderId="66" xfId="1" applyNumberFormat="1" applyFont="1" applyBorder="1"/>
    <xf numFmtId="0" fontId="20" fillId="2" borderId="67" xfId="1" applyFont="1" applyFill="1" applyBorder="1" applyAlignment="1" applyProtection="1">
      <alignment horizontal="center" vertical="center"/>
      <protection hidden="1"/>
    </xf>
    <xf numFmtId="176" fontId="20" fillId="2" borderId="69" xfId="1" applyNumberFormat="1" applyFont="1" applyFill="1" applyBorder="1" applyAlignment="1" applyProtection="1">
      <alignment horizontal="center" vertical="center" shrinkToFit="1"/>
      <protection hidden="1"/>
    </xf>
    <xf numFmtId="177" fontId="20" fillId="2" borderId="20" xfId="1" applyNumberFormat="1" applyFont="1" applyFill="1" applyBorder="1" applyAlignment="1" applyProtection="1">
      <alignment horizontal="center" vertical="center"/>
      <protection hidden="1"/>
    </xf>
    <xf numFmtId="176" fontId="20" fillId="2" borderId="70" xfId="1" applyNumberFormat="1" applyFont="1" applyFill="1" applyBorder="1" applyAlignment="1" applyProtection="1">
      <alignment horizontal="center" vertical="center" shrinkToFit="1"/>
      <protection hidden="1"/>
    </xf>
    <xf numFmtId="176" fontId="20" fillId="2" borderId="20" xfId="1" applyNumberFormat="1" applyFont="1" applyFill="1" applyBorder="1" applyAlignment="1" applyProtection="1">
      <alignment horizontal="center" vertical="center" shrinkToFit="1"/>
      <protection hidden="1"/>
    </xf>
    <xf numFmtId="0" fontId="20" fillId="2" borderId="67" xfId="1" applyFont="1" applyFill="1" applyBorder="1" applyAlignment="1" applyProtection="1">
      <alignment horizontal="center" vertical="center" shrinkToFit="1"/>
      <protection hidden="1"/>
    </xf>
    <xf numFmtId="0" fontId="20" fillId="2" borderId="63" xfId="1" applyFont="1" applyFill="1" applyBorder="1" applyAlignment="1" applyProtection="1">
      <alignment horizontal="center" vertical="center" shrinkToFit="1"/>
      <protection hidden="1"/>
    </xf>
    <xf numFmtId="0" fontId="20" fillId="2" borderId="69" xfId="1" applyFont="1" applyFill="1" applyBorder="1" applyAlignment="1" applyProtection="1">
      <alignment horizontal="center" vertical="center" shrinkToFit="1"/>
      <protection hidden="1"/>
    </xf>
    <xf numFmtId="0" fontId="20" fillId="0" borderId="0" xfId="1" applyFont="1" applyAlignment="1" applyProtection="1">
      <alignment horizontal="center" vertical="center" shrinkToFit="1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24" fillId="0" borderId="0" xfId="1" applyFont="1"/>
    <xf numFmtId="0" fontId="25" fillId="0" borderId="0" xfId="1" applyFont="1"/>
    <xf numFmtId="176" fontId="24" fillId="0" borderId="0" xfId="1" applyNumberFormat="1" applyFont="1"/>
    <xf numFmtId="179" fontId="20" fillId="4" borderId="71" xfId="1" applyNumberFormat="1" applyFont="1" applyFill="1" applyBorder="1" applyProtection="1">
      <protection hidden="1"/>
    </xf>
    <xf numFmtId="0" fontId="26" fillId="4" borderId="0" xfId="1" applyFont="1" applyFill="1"/>
    <xf numFmtId="176" fontId="9" fillId="4" borderId="72" xfId="1" applyNumberFormat="1" applyFont="1" applyFill="1" applyBorder="1" applyAlignment="1" applyProtection="1">
      <alignment horizontal="center" vertical="center" shrinkToFit="1"/>
      <protection hidden="1"/>
    </xf>
    <xf numFmtId="177" fontId="20" fillId="4" borderId="20" xfId="1" applyNumberFormat="1" applyFont="1" applyFill="1" applyBorder="1" applyProtection="1">
      <protection locked="0" hidden="1"/>
    </xf>
    <xf numFmtId="176" fontId="20" fillId="4" borderId="73" xfId="1" applyNumberFormat="1" applyFont="1" applyFill="1" applyBorder="1" applyAlignment="1" applyProtection="1">
      <alignment shrinkToFit="1"/>
      <protection hidden="1"/>
    </xf>
    <xf numFmtId="176" fontId="9" fillId="4" borderId="20" xfId="1" applyNumberFormat="1" applyFont="1" applyFill="1" applyBorder="1" applyAlignment="1" applyProtection="1">
      <alignment shrinkToFit="1"/>
      <protection locked="0" hidden="1"/>
    </xf>
    <xf numFmtId="0" fontId="20" fillId="4" borderId="74" xfId="1" applyFont="1" applyFill="1" applyBorder="1" applyAlignment="1" applyProtection="1">
      <alignment shrinkToFit="1"/>
      <protection hidden="1"/>
    </xf>
    <xf numFmtId="0" fontId="20" fillId="4" borderId="75" xfId="1" applyFont="1" applyFill="1" applyBorder="1" applyAlignment="1" applyProtection="1">
      <alignment shrinkToFit="1"/>
      <protection hidden="1"/>
    </xf>
    <xf numFmtId="0" fontId="20" fillId="4" borderId="75" xfId="1" applyFont="1" applyFill="1" applyBorder="1" applyAlignment="1" applyProtection="1">
      <alignment horizontal="center" vertical="center" shrinkToFit="1"/>
      <protection hidden="1"/>
    </xf>
    <xf numFmtId="0" fontId="20" fillId="4" borderId="75" xfId="1" applyFont="1" applyFill="1" applyBorder="1" applyAlignment="1" applyProtection="1">
      <alignment horizontal="center" vertical="center"/>
      <protection hidden="1"/>
    </xf>
    <xf numFmtId="0" fontId="9" fillId="4" borderId="76" xfId="1" applyFont="1" applyFill="1" applyBorder="1" applyAlignment="1" applyProtection="1">
      <alignment shrinkToFit="1"/>
      <protection hidden="1"/>
    </xf>
    <xf numFmtId="0" fontId="20" fillId="0" borderId="0" xfId="1" applyFont="1" applyAlignment="1" applyProtection="1">
      <alignment shrinkToFit="1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176" fontId="24" fillId="0" borderId="0" xfId="1" applyNumberFormat="1" applyFont="1" applyProtection="1">
      <protection hidden="1"/>
    </xf>
    <xf numFmtId="176" fontId="26" fillId="0" borderId="0" xfId="1" applyNumberFormat="1" applyFont="1"/>
    <xf numFmtId="179" fontId="20" fillId="4" borderId="77" xfId="1" applyNumberFormat="1" applyFont="1" applyFill="1" applyBorder="1" applyProtection="1">
      <protection hidden="1"/>
    </xf>
    <xf numFmtId="176" fontId="9" fillId="4" borderId="45" xfId="1" applyNumberFormat="1" applyFont="1" applyFill="1" applyBorder="1" applyAlignment="1" applyProtection="1">
      <alignment horizontal="center" vertical="center" shrinkToFit="1"/>
      <protection hidden="1"/>
    </xf>
    <xf numFmtId="176" fontId="20" fillId="4" borderId="9" xfId="1" applyNumberFormat="1" applyFont="1" applyFill="1" applyBorder="1" applyAlignment="1" applyProtection="1">
      <alignment shrinkToFit="1"/>
      <protection hidden="1"/>
    </xf>
    <xf numFmtId="0" fontId="20" fillId="4" borderId="68" xfId="1" applyFont="1" applyFill="1" applyBorder="1" applyAlignment="1" applyProtection="1">
      <alignment shrinkToFit="1"/>
      <protection hidden="1"/>
    </xf>
    <xf numFmtId="0" fontId="20" fillId="4" borderId="11" xfId="1" applyFont="1" applyFill="1" applyBorder="1" applyAlignment="1" applyProtection="1">
      <alignment shrinkToFit="1"/>
      <protection hidden="1"/>
    </xf>
    <xf numFmtId="0" fontId="20" fillId="4" borderId="11" xfId="1" applyFont="1" applyFill="1" applyBorder="1" applyAlignment="1" applyProtection="1">
      <alignment horizontal="center" vertical="center" shrinkToFit="1"/>
      <protection hidden="1"/>
    </xf>
    <xf numFmtId="0" fontId="20" fillId="4" borderId="11" xfId="1" applyFont="1" applyFill="1" applyBorder="1" applyAlignment="1" applyProtection="1">
      <alignment horizontal="center" vertical="center"/>
      <protection hidden="1"/>
    </xf>
    <xf numFmtId="0" fontId="9" fillId="4" borderId="78" xfId="1" applyFont="1" applyFill="1" applyBorder="1" applyAlignment="1" applyProtection="1">
      <alignment shrinkToFit="1"/>
      <protection hidden="1"/>
    </xf>
    <xf numFmtId="0" fontId="20" fillId="2" borderId="79" xfId="1" applyFont="1" applyFill="1" applyBorder="1" applyAlignment="1" applyProtection="1">
      <alignment horizontal="center" vertical="center"/>
      <protection locked="0" hidden="1"/>
    </xf>
    <xf numFmtId="0" fontId="24" fillId="3" borderId="68" xfId="1" applyFont="1" applyFill="1" applyBorder="1" applyProtection="1">
      <protection hidden="1"/>
    </xf>
    <xf numFmtId="176" fontId="9" fillId="3" borderId="78" xfId="1" applyNumberFormat="1" applyFont="1" applyFill="1" applyBorder="1" applyAlignment="1" applyProtection="1">
      <alignment shrinkToFit="1"/>
      <protection hidden="1"/>
    </xf>
    <xf numFmtId="0" fontId="24" fillId="3" borderId="33" xfId="1" applyFont="1" applyFill="1" applyBorder="1" applyProtection="1">
      <protection hidden="1"/>
    </xf>
    <xf numFmtId="0" fontId="24" fillId="0" borderId="26" xfId="1" applyFont="1" applyBorder="1" applyProtection="1">
      <protection hidden="1"/>
    </xf>
    <xf numFmtId="177" fontId="24" fillId="0" borderId="26" xfId="1" applyNumberFormat="1" applyFont="1" applyBorder="1" applyProtection="1">
      <protection hidden="1"/>
    </xf>
    <xf numFmtId="0" fontId="9" fillId="0" borderId="26" xfId="1" applyFont="1" applyBorder="1" applyAlignment="1" applyProtection="1">
      <alignment shrinkToFit="1"/>
      <protection hidden="1"/>
    </xf>
    <xf numFmtId="0" fontId="24" fillId="3" borderId="26" xfId="1" applyFont="1" applyFill="1" applyBorder="1" applyAlignment="1" applyProtection="1">
      <alignment horizontal="center" vertical="center"/>
      <protection hidden="1"/>
    </xf>
    <xf numFmtId="0" fontId="24" fillId="3" borderId="26" xfId="1" applyFont="1" applyFill="1" applyBorder="1" applyAlignment="1" applyProtection="1">
      <alignment horizontal="center" vertical="center" shrinkToFit="1"/>
      <protection hidden="1"/>
    </xf>
    <xf numFmtId="0" fontId="24" fillId="3" borderId="26" xfId="1" applyFont="1" applyFill="1" applyBorder="1" applyAlignment="1" applyProtection="1">
      <alignment shrinkToFit="1"/>
      <protection hidden="1"/>
    </xf>
    <xf numFmtId="176" fontId="24" fillId="3" borderId="26" xfId="1" applyNumberFormat="1" applyFont="1" applyFill="1" applyBorder="1" applyAlignment="1" applyProtection="1">
      <alignment shrinkToFit="1"/>
      <protection hidden="1"/>
    </xf>
    <xf numFmtId="176" fontId="9" fillId="3" borderId="26" xfId="1" applyNumberFormat="1" applyFont="1" applyFill="1" applyBorder="1" applyAlignment="1" applyProtection="1">
      <alignment shrinkToFit="1"/>
      <protection hidden="1"/>
    </xf>
    <xf numFmtId="176" fontId="9" fillId="3" borderId="80" xfId="1" applyNumberFormat="1" applyFont="1" applyFill="1" applyBorder="1" applyAlignment="1" applyProtection="1">
      <alignment shrinkToFit="1"/>
      <protection hidden="1"/>
    </xf>
    <xf numFmtId="0" fontId="20" fillId="2" borderId="47" xfId="1" applyFont="1" applyFill="1" applyBorder="1" applyAlignment="1" applyProtection="1">
      <alignment horizontal="center" vertical="center"/>
      <protection hidden="1"/>
    </xf>
    <xf numFmtId="0" fontId="20" fillId="4" borderId="48" xfId="1" applyFont="1" applyFill="1" applyBorder="1" applyAlignment="1" applyProtection="1">
      <alignment horizontal="center" vertical="center"/>
      <protection locked="0" hidden="1"/>
    </xf>
    <xf numFmtId="176" fontId="20" fillId="2" borderId="46" xfId="1" applyNumberFormat="1" applyFont="1" applyFill="1" applyBorder="1" applyAlignment="1" applyProtection="1">
      <alignment horizontal="center" vertical="center"/>
      <protection hidden="1"/>
    </xf>
    <xf numFmtId="0" fontId="24" fillId="4" borderId="46" xfId="1" applyFont="1" applyFill="1" applyBorder="1" applyProtection="1"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 shrinkToFit="1"/>
      <protection locked="0" hidden="1"/>
    </xf>
    <xf numFmtId="0" fontId="7" fillId="0" borderId="46" xfId="0" applyFont="1" applyBorder="1" applyAlignment="1" applyProtection="1">
      <alignment horizontal="center" vertical="center" shrinkToFit="1"/>
      <protection locked="0" hidden="1"/>
    </xf>
    <xf numFmtId="0" fontId="7" fillId="0" borderId="48" xfId="0" applyFont="1" applyBorder="1" applyAlignment="1" applyProtection="1">
      <alignment horizontal="center" vertical="center" shrinkToFit="1"/>
      <protection locked="0" hidden="1"/>
    </xf>
    <xf numFmtId="0" fontId="7" fillId="0" borderId="47" xfId="0" applyFont="1" applyBorder="1" applyAlignment="1" applyProtection="1">
      <alignment horizontal="center" vertical="center" shrinkToFit="1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46" xfId="0" applyFont="1" applyBorder="1" applyAlignment="1" applyProtection="1">
      <alignment horizontal="center" vertical="center"/>
      <protection locked="0" hidden="1"/>
    </xf>
    <xf numFmtId="0" fontId="7" fillId="0" borderId="48" xfId="0" applyFont="1" applyBorder="1" applyAlignment="1" applyProtection="1">
      <alignment horizontal="center" vertical="center"/>
      <protection locked="0" hidden="1"/>
    </xf>
    <xf numFmtId="0" fontId="7" fillId="0" borderId="47" xfId="0" applyFont="1" applyBorder="1" applyAlignment="1" applyProtection="1">
      <alignment horizontal="center" vertical="center"/>
      <protection locked="0" hidden="1"/>
    </xf>
    <xf numFmtId="0" fontId="7" fillId="0" borderId="56" xfId="0" applyFont="1" applyBorder="1" applyAlignment="1" applyProtection="1">
      <alignment horizontal="center" vertical="center" shrinkToFit="1"/>
      <protection locked="0" hidden="1"/>
    </xf>
    <xf numFmtId="0" fontId="7" fillId="0" borderId="57" xfId="0" applyFont="1" applyBorder="1" applyAlignment="1" applyProtection="1">
      <alignment horizontal="center" vertical="center" shrinkToFit="1"/>
      <protection locked="0" hidden="1"/>
    </xf>
    <xf numFmtId="0" fontId="7" fillId="0" borderId="53" xfId="0" applyFont="1" applyBorder="1" applyAlignment="1" applyProtection="1">
      <alignment horizontal="center" vertical="center" shrinkToFit="1"/>
      <protection locked="0" hidden="1"/>
    </xf>
    <xf numFmtId="0" fontId="7" fillId="0" borderId="54" xfId="0" applyFont="1" applyBorder="1" applyAlignment="1" applyProtection="1">
      <alignment horizontal="center" vertical="center" shrinkToFit="1"/>
      <protection locked="0" hidden="1"/>
    </xf>
    <xf numFmtId="0" fontId="7" fillId="0" borderId="55" xfId="0" applyFont="1" applyBorder="1" applyAlignment="1" applyProtection="1">
      <alignment horizontal="center" vertical="center" shrinkToFit="1"/>
      <protection locked="0" hidden="1"/>
    </xf>
    <xf numFmtId="0" fontId="6" fillId="0" borderId="31" xfId="0" applyFont="1" applyBorder="1" applyAlignment="1" applyProtection="1">
      <alignment horizontal="center" vertical="center" shrinkToFit="1"/>
      <protection locked="0" hidden="1"/>
    </xf>
    <xf numFmtId="0" fontId="6" fillId="0" borderId="32" xfId="0" applyFont="1" applyBorder="1" applyAlignment="1" applyProtection="1">
      <alignment horizontal="center" vertical="center" shrinkToFit="1"/>
      <protection locked="0"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7" fillId="0" borderId="59" xfId="0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 shrinkToFit="1"/>
      <protection locked="0" hidden="1"/>
    </xf>
    <xf numFmtId="0" fontId="6" fillId="0" borderId="47" xfId="0" applyFont="1" applyBorder="1" applyAlignment="1" applyProtection="1">
      <alignment horizontal="center" vertical="center" shrinkToFit="1"/>
      <protection locked="0"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 shrinkToFit="1"/>
      <protection locked="0" hidden="1"/>
    </xf>
    <xf numFmtId="0" fontId="6" fillId="0" borderId="29" xfId="0" applyFont="1" applyBorder="1" applyAlignment="1" applyProtection="1">
      <alignment horizontal="center" vertical="center" shrinkToFit="1"/>
      <protection locked="0" hidden="1"/>
    </xf>
    <xf numFmtId="0" fontId="7" fillId="0" borderId="21" xfId="0" applyFont="1" applyBorder="1" applyAlignment="1" applyProtection="1">
      <alignment horizontal="center" vertical="center" shrinkToFit="1"/>
      <protection hidden="1"/>
    </xf>
    <xf numFmtId="0" fontId="7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textRotation="255" shrinkToFit="1"/>
      <protection hidden="1"/>
    </xf>
    <xf numFmtId="0" fontId="4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44" xfId="0" applyFont="1" applyBorder="1" applyAlignment="1" applyProtection="1">
      <alignment horizontal="center" vertical="center" shrinkToFit="1"/>
      <protection hidden="1"/>
    </xf>
    <xf numFmtId="0" fontId="11" fillId="0" borderId="35" xfId="0" applyFont="1" applyBorder="1" applyAlignment="1" applyProtection="1">
      <alignment horizontal="left" vertical="top" wrapText="1"/>
      <protection locked="0" hidden="1"/>
    </xf>
    <xf numFmtId="0" fontId="11" fillId="0" borderId="36" xfId="0" applyFont="1" applyBorder="1" applyAlignment="1" applyProtection="1">
      <alignment horizontal="left" vertical="top" wrapText="1"/>
      <protection locked="0" hidden="1"/>
    </xf>
    <xf numFmtId="0" fontId="11" fillId="0" borderId="37" xfId="0" applyFont="1" applyBorder="1" applyAlignment="1" applyProtection="1">
      <alignment horizontal="left" vertical="top" wrapText="1"/>
      <protection locked="0" hidden="1"/>
    </xf>
    <xf numFmtId="0" fontId="11" fillId="0" borderId="38" xfId="0" applyFont="1" applyBorder="1" applyAlignment="1" applyProtection="1">
      <alignment horizontal="left" vertical="top" wrapText="1"/>
      <protection locked="0" hidden="1"/>
    </xf>
    <xf numFmtId="0" fontId="11" fillId="0" borderId="14" xfId="0" applyFont="1" applyBorder="1" applyAlignment="1" applyProtection="1">
      <alignment horizontal="left" vertical="top" wrapText="1"/>
      <protection locked="0" hidden="1"/>
    </xf>
    <xf numFmtId="0" fontId="11" fillId="0" borderId="39" xfId="0" applyFont="1" applyBorder="1" applyAlignment="1" applyProtection="1">
      <alignment horizontal="left" vertical="top" wrapText="1"/>
      <protection locked="0" hidden="1"/>
    </xf>
    <xf numFmtId="0" fontId="11" fillId="0" borderId="40" xfId="0" applyFont="1" applyBorder="1" applyAlignment="1" applyProtection="1">
      <alignment horizontal="left" vertical="top" wrapText="1"/>
      <protection locked="0" hidden="1"/>
    </xf>
    <xf numFmtId="0" fontId="11" fillId="0" borderId="41" xfId="0" applyFont="1" applyBorder="1" applyAlignment="1" applyProtection="1">
      <alignment horizontal="left" vertical="top" wrapText="1"/>
      <protection locked="0" hidden="1"/>
    </xf>
    <xf numFmtId="0" fontId="11" fillId="0" borderId="42" xfId="0" applyFont="1" applyBorder="1" applyAlignment="1" applyProtection="1">
      <alignment horizontal="left" vertical="top" wrapText="1"/>
      <protection locked="0"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vertical="top" textRotation="255" wrapText="1" shrinkToFit="1"/>
      <protection hidden="1"/>
    </xf>
    <xf numFmtId="0" fontId="15" fillId="0" borderId="16" xfId="0" applyFont="1" applyBorder="1" applyAlignment="1" applyProtection="1">
      <alignment vertical="top" textRotation="255" wrapText="1" shrinkToFit="1"/>
      <protection hidden="1"/>
    </xf>
    <xf numFmtId="0" fontId="15" fillId="0" borderId="5" xfId="0" applyFont="1" applyBorder="1" applyAlignment="1" applyProtection="1">
      <alignment vertical="top" textRotation="255" wrapText="1" shrinkToFit="1"/>
      <protection hidden="1"/>
    </xf>
    <xf numFmtId="0" fontId="15" fillId="0" borderId="19" xfId="0" applyFont="1" applyBorder="1" applyAlignment="1" applyProtection="1">
      <alignment vertical="top" textRotation="255" wrapText="1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11" fillId="0" borderId="51" xfId="0" applyFont="1" applyBorder="1" applyAlignment="1" applyProtection="1">
      <alignment horizontal="left" vertical="top" wrapText="1"/>
      <protection locked="0" hidden="1"/>
    </xf>
    <xf numFmtId="0" fontId="11" fillId="0" borderId="0" xfId="0" applyFont="1" applyAlignment="1" applyProtection="1">
      <alignment horizontal="left" vertical="top" wrapText="1"/>
      <protection locked="0" hidden="1"/>
    </xf>
    <xf numFmtId="0" fontId="11" fillId="0" borderId="43" xfId="0" applyFont="1" applyBorder="1" applyAlignment="1" applyProtection="1">
      <alignment horizontal="left" vertical="top" wrapText="1"/>
      <protection locked="0" hidden="1"/>
    </xf>
    <xf numFmtId="0" fontId="11" fillId="0" borderId="50" xfId="0" applyFont="1" applyBorder="1" applyAlignment="1" applyProtection="1">
      <alignment horizontal="left" vertical="top" wrapText="1"/>
      <protection locked="0" hidden="1"/>
    </xf>
    <xf numFmtId="0" fontId="11" fillId="0" borderId="52" xfId="0" applyFont="1" applyBorder="1" applyAlignment="1" applyProtection="1">
      <alignment horizontal="left" vertical="top" wrapText="1"/>
      <protection locked="0" hidden="1"/>
    </xf>
    <xf numFmtId="0" fontId="11" fillId="0" borderId="53" xfId="0" applyFont="1" applyBorder="1" applyAlignment="1" applyProtection="1">
      <alignment horizontal="left" vertical="top" wrapText="1"/>
      <protection locked="0" hidden="1"/>
    </xf>
    <xf numFmtId="0" fontId="11" fillId="0" borderId="54" xfId="0" applyFont="1" applyBorder="1" applyAlignment="1" applyProtection="1">
      <alignment horizontal="left" vertical="top" wrapText="1"/>
      <protection locked="0" hidden="1"/>
    </xf>
    <xf numFmtId="0" fontId="11" fillId="0" borderId="55" xfId="0" applyFont="1" applyBorder="1" applyAlignment="1" applyProtection="1">
      <alignment horizontal="left" vertical="top" wrapText="1"/>
      <protection locked="0" hidden="1"/>
    </xf>
    <xf numFmtId="0" fontId="11" fillId="0" borderId="58" xfId="0" applyFont="1" applyBorder="1" applyAlignment="1" applyProtection="1">
      <alignment horizontal="left" vertical="top" wrapText="1"/>
      <protection locked="0" hidden="1"/>
    </xf>
    <xf numFmtId="0" fontId="11" fillId="0" borderId="27" xfId="0" applyFont="1" applyBorder="1" applyAlignment="1" applyProtection="1">
      <alignment horizontal="left" vertical="top" wrapText="1"/>
      <protection locked="0" hidden="1"/>
    </xf>
  </cellXfs>
  <cellStyles count="2">
    <cellStyle name="標準" xfId="0" builtinId="0"/>
    <cellStyle name="標準 2" xfId="1" xr:uid="{886DC6C0-3438-4E66-B7AB-D58F598F7E8B}"/>
  </cellStyles>
  <dxfs count="64">
    <dxf>
      <font>
        <b/>
        <i val="0"/>
        <strike val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color rgb="FFFF0000"/>
      </font>
      <fill>
        <patternFill patternType="none"/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  <fill>
        <patternFill patternType="none"/>
      </fill>
    </dxf>
    <dxf>
      <font>
        <b/>
        <i val="0"/>
        <color rgb="FFFF0000"/>
      </font>
      <fill>
        <patternFill patternType="none"/>
      </fill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color rgb="FFFF0000"/>
      </font>
      <fill>
        <patternFill patternType="none"/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ill>
        <patternFill patternType="none"/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theme="5" tint="0.79995117038483843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3" tint="0.79995117038483843"/>
        </patternFill>
      </fill>
    </dxf>
    <dxf>
      <font>
        <strike/>
        <color rgb="FFFF0000"/>
      </font>
    </dxf>
    <dxf>
      <font>
        <b/>
        <i val="0"/>
        <color rgb="FFFF0000"/>
      </font>
      <fill>
        <patternFill patternType="none"/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border diagonalUp="0" diagonalDown="0">
        <left style="double">
          <color rgb="FFFF0000"/>
        </left>
        <right/>
        <top style="double">
          <color rgb="FFFF0000"/>
        </top>
        <bottom style="double">
          <color rgb="FFFF0000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 style="double">
          <color rgb="FFFF0000"/>
        </left>
        <right style="double">
          <color rgb="FFFF0000"/>
        </right>
        <top style="double">
          <color rgb="FFFF0000"/>
        </top>
        <bottom style="double">
          <color rgb="FFFF0000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1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77" formatCode="m&quot;月&quot;d&quot;日&quot;;@"/>
      <fill>
        <patternFill patternType="solid">
          <fgColor indexed="64"/>
          <bgColor theme="8" tint="0.79998168889431442"/>
        </patternFill>
      </fill>
      <border diagonalUp="0" diagonalDown="0">
        <left style="double">
          <color rgb="FFFF0000"/>
        </left>
        <right style="double">
          <color rgb="FFFF0000"/>
        </right>
        <top style="double">
          <color rgb="FFFF0000"/>
        </top>
        <bottom style="double">
          <color rgb="FFFF0000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1" readingOrder="0"/>
      <border diagonalUp="0" diagonalDown="0">
        <left style="double">
          <color rgb="FFFF0000"/>
        </left>
        <right/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79" formatCode="0.00_ "/>
      <fill>
        <patternFill patternType="solid">
          <fgColor indexed="64"/>
          <bgColor theme="8" tint="0.79998168889431442"/>
        </patternFill>
      </fill>
      <border diagonalUp="0" diagonalDown="0">
        <left style="thick">
          <color theme="3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double">
          <color rgb="FFFF0000"/>
        </top>
        <bottom style="double">
          <color rgb="FFFF0000"/>
        </bottom>
        <vertical/>
        <horizontal/>
      </border>
      <protection locked="0" hidden="1"/>
    </dxf>
    <dxf>
      <border outline="0">
        <left style="double">
          <color rgb="FFFF0000"/>
        </left>
        <right style="double">
          <color rgb="FFFF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fill>
        <patternFill patternType="solid">
          <fgColor indexed="64"/>
          <bgColor theme="6" tint="0.79995117038483843"/>
        </patternFill>
      </fill>
      <alignment horizontal="center" vertical="center" textRotation="0" wrapText="0" indent="0" justifyLastLine="0" shrinkToFit="1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メイリオ"/>
        <family val="3"/>
        <charset val="128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m&quot;月&quot;d&quot;日&quot;;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9" tint="0.79992065187536243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border outline="0">
        <top style="thin">
          <color auto="1"/>
        </top>
      </border>
    </dxf>
    <dxf>
      <border outline="0">
        <left style="double">
          <color auto="1"/>
        </left>
        <right style="thin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76" formatCode="[$¥-411]#,##0;\-[$¥-411]#,##0"/>
      <fill>
        <patternFill patternType="solid">
          <fgColor indexed="64"/>
          <bgColor theme="6" tint="0.79995117038483843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C4A7D-A2E3-45FB-A112-03A5B3A32E00}" name="出品" displayName="出品" ref="A63:N71" totalsRowShown="0" headerRowDxfId="63" headerRowBorderDxfId="62" tableBorderDxfId="61" totalsRowBorderDxfId="60" headerRowCellStyle="標準 2">
  <autoFilter ref="A63:N71" xr:uid="{CE5C4A7D-A2E3-45FB-A112-03A5B3A32E00}"/>
  <tableColumns count="14">
    <tableColumn id="1" xr3:uid="{7241A0CD-7EF5-479D-832B-2461C6BB2015}" name="商品No." dataDxfId="59" dataCellStyle="標準 2"/>
    <tableColumn id="2" xr3:uid="{9A6C6B3C-85C5-482D-9A10-DEB278ED531C}" name="連番" dataDxfId="58" dataCellStyle="標準 2"/>
    <tableColumn id="3" xr3:uid="{822E3DBE-B700-42EB-8F97-E7EBFD3A00F8}" name="日付" dataDxfId="57" dataCellStyle="標準 2"/>
    <tableColumn id="4" xr3:uid="{7FF88DC6-D957-4371-AA16-065EA95DA755}" name="販売状況" dataDxfId="56" dataCellStyle="標準 2"/>
    <tableColumn id="5" xr3:uid="{093A65C6-9E86-4331-A8A9-B36219DAD91F}" name="シート" dataDxfId="55" dataCellStyle="標準 2"/>
    <tableColumn id="6" xr3:uid="{BBB5BABD-741B-4D3B-A123-AC4596EFF11D}" name="出品者" dataDxfId="54" dataCellStyle="標準 2"/>
    <tableColumn id="7" xr3:uid="{7227C3BA-6EEA-4202-A8F3-1AFD8C1CB477}" name="出品数" dataDxfId="53" dataCellStyle="標準 2"/>
    <tableColumn id="8" xr3:uid="{03AA94FE-B3EA-46FB-9873-FBF32151F19B}" name="ブランド名" dataDxfId="52" dataCellStyle="標準 2"/>
    <tableColumn id="9" xr3:uid="{F8635A87-83DB-4B25-BE1D-B3D49DFC2C84}" name="商品名" dataDxfId="51" dataCellStyle="標準 2"/>
    <tableColumn id="10" xr3:uid="{7A288B61-6205-4E58-968D-B5A706A5EA48}" name="分類1" dataDxfId="50" dataCellStyle="標準 2"/>
    <tableColumn id="11" xr3:uid="{DEFE4310-302D-487D-AA91-898F8BACA83F}" name="分類2" dataDxfId="49" dataCellStyle="標準 2"/>
    <tableColumn id="12" xr3:uid="{3A53FC65-3C29-4701-8EF6-C9EE08ABEF4C}" name="単価" dataDxfId="48" dataCellStyle="標準 2"/>
    <tableColumn id="13" xr3:uid="{02970E8E-2DA6-4DCA-8BFF-4D10950C3416}" name="値引単価" dataDxfId="47" dataCellStyle="標準 2"/>
    <tableColumn id="14" xr3:uid="{CC99B940-945D-4518-B96B-F6357E8A161B}" name="バラ売" dataDxfId="46" dataCellStyle="標準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BE0E81-D264-4E71-95BE-9B5D6F37FD9F}" name="値引表" displayName="値引表" ref="A74:M77" totalsRowShown="0" headerRowDxfId="45" tableBorderDxfId="44" headerRowCellStyle="標準 2">
  <autoFilter ref="A74:M77" xr:uid="{3EBE0E81-D264-4E71-95BE-9B5D6F37FD9F}"/>
  <tableColumns count="13">
    <tableColumn id="1" xr3:uid="{4F6FEED2-F915-454F-A0D2-2EA6E46280A6}" name="商品No." dataDxfId="43" dataCellStyle="標準 2"/>
    <tableColumn id="2" xr3:uid="{FE635C18-97A6-402A-A4AD-4112AB89035D}" name="検索No." dataDxfId="42" dataCellStyle="標準 2"/>
    <tableColumn id="3" xr3:uid="{94DC937D-923A-40CD-A038-ABD7069EF5AD}" name="検索No.2" dataDxfId="41" dataCellStyle="標準 2"/>
    <tableColumn id="4" xr3:uid="{5AD97126-DB5D-4A27-A0AE-CE8D84EF9671}" name="値引/バラ売" dataDxfId="40" dataCellStyle="標準 2"/>
    <tableColumn id="5" xr3:uid="{A9BB75F0-B86D-4DF0-A828-FA9639563AC0}" name="日付" dataDxfId="39" dataCellStyle="標準 2"/>
    <tableColumn id="6" xr3:uid="{FF94AD52-0C10-4101-8BB6-C74D87DA77DF}" name="元単価" dataDxfId="38" dataCellStyle="標準 2"/>
    <tableColumn id="7" xr3:uid="{44642A9C-F6AB-4147-A09F-32A2E861F530}" name="値引単価" dataDxfId="37" dataCellStyle="標準 2"/>
    <tableColumn id="8" xr3:uid="{702B475D-6C1D-4112-A7E9-1C0DD97C16F8}" name="ブランド名" dataDxfId="36" dataCellStyle="標準 2"/>
    <tableColumn id="9" xr3:uid="{81712969-A95C-44DB-891E-0676F38A6A2D}" name="商品名" dataDxfId="35" dataCellStyle="標準 2"/>
    <tableColumn id="10" xr3:uid="{835E1ED4-9454-444D-8750-B6E03229EFEE}" name="出品者" dataDxfId="34" dataCellStyle="標準 2"/>
    <tableColumn id="11" xr3:uid="{A7B2C502-DA47-4466-962C-30F9C9FDB9E1}" name="シート" dataDxfId="33" dataCellStyle="標準 2"/>
    <tableColumn id="12" xr3:uid="{C3062E12-D33A-4DB7-98ED-8076FFCB05B0}" name="販売状況" dataDxfId="32" dataCellStyle="標準 2"/>
    <tableColumn id="13" xr3:uid="{5CCE6FFE-5709-4FEE-9755-4A5A0967CE22}" name="メモ" dataDxfId="31" dataCellStyle="標準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1"/>
  <sheetViews>
    <sheetView tabSelected="1" workbookViewId="0">
      <selection activeCell="B15" sqref="B15:C15"/>
    </sheetView>
  </sheetViews>
  <sheetFormatPr defaultColWidth="9" defaultRowHeight="18.75"/>
  <cols>
    <col min="1" max="1" width="9" style="1" customWidth="1"/>
    <col min="2" max="2" width="9" style="1"/>
    <col min="3" max="3" width="10.875" style="1" customWidth="1"/>
    <col min="4" max="4" width="11.875" style="1" customWidth="1"/>
    <col min="5" max="6" width="9" style="1"/>
    <col min="7" max="7" width="9.25" style="1" customWidth="1"/>
    <col min="8" max="8" width="10.875" style="1" customWidth="1"/>
    <col min="9" max="10" width="9" style="1"/>
    <col min="11" max="11" width="9" style="1" customWidth="1"/>
    <col min="12" max="13" width="9.25" style="1" customWidth="1"/>
    <col min="14" max="20" width="9" style="1"/>
    <col min="21" max="21" width="10.375" style="1" customWidth="1"/>
    <col min="22" max="22" width="9" style="1"/>
    <col min="23" max="23" width="0" style="1" hidden="1" customWidth="1"/>
    <col min="24" max="24" width="15.25" hidden="1" customWidth="1"/>
    <col min="25" max="25" width="9" hidden="1" customWidth="1"/>
    <col min="26" max="26" width="15.75" hidden="1" customWidth="1"/>
    <col min="27" max="27" width="0" style="1" hidden="1" customWidth="1"/>
    <col min="28" max="16384" width="9" style="1"/>
  </cols>
  <sheetData>
    <row r="1" spans="1:26" ht="13.5" customHeight="1" thickBot="1">
      <c r="A1" s="155">
        <f ca="1">INDIRECT(IFERROR(ADDRESS(ROW(),COLUMN()-5),IF(ROW()=1,ADDRESS(4,21),ADDRESS(ROW()-30,COLUMN()+15))))+1</f>
        <v>1</v>
      </c>
      <c r="B1" s="176" t="str">
        <f ca="1">IFERROR(VLOOKUP(A1,出品[#Data],COLUMN(出品[販売状況]),0),"")</f>
        <v/>
      </c>
      <c r="C1" s="176"/>
      <c r="D1" s="176"/>
      <c r="E1" s="177"/>
      <c r="F1" s="155">
        <f ca="1">INDIRECT(IFERROR(ADDRESS(ROW(),COLUMN()-5),IF(ROW()=1,ADDRESS(4,21),ADDRESS(ROW()-30,COLUMN()+15))))+1</f>
        <v>2</v>
      </c>
      <c r="G1" s="176" t="str">
        <f ca="1">IFERROR(VLOOKUP(F1,出品[#Data],COLUMN(出品[販売状況]),0),"")</f>
        <v/>
      </c>
      <c r="H1" s="176"/>
      <c r="I1" s="176"/>
      <c r="J1" s="177"/>
      <c r="K1" s="155">
        <f ca="1">INDIRECT(IFERROR(ADDRESS(ROW(),COLUMN()-5),IF(ROW()=1,ADDRESS(4,21),ADDRESS(ROW()-30,COLUMN()+15))))+1</f>
        <v>3</v>
      </c>
      <c r="L1" s="176" t="str">
        <f ca="1">IFERROR(VLOOKUP(K1,出品[#Data],COLUMN(出品[販売状況]),0),"")</f>
        <v/>
      </c>
      <c r="M1" s="176"/>
      <c r="N1" s="176"/>
      <c r="O1" s="177"/>
      <c r="P1" s="155">
        <f ca="1">INDIRECT(IFERROR(ADDRESS(ROW(),COLUMN()-5),IF(ROW()=1,ADDRESS(4,21),ADDRESS(ROW()-30,COLUMN()+15))))+1</f>
        <v>4</v>
      </c>
      <c r="Q1" s="176" t="str">
        <f ca="1">IFERROR(VLOOKUP(P1,出品[#Data],COLUMN(出品[販売状況]),0),"")</f>
        <v/>
      </c>
      <c r="R1" s="176"/>
      <c r="S1" s="176"/>
      <c r="T1" s="177"/>
      <c r="U1" s="13" t="s">
        <v>18</v>
      </c>
      <c r="V1" s="12"/>
    </row>
    <row r="2" spans="1:26" ht="13.5" customHeight="1" thickBot="1">
      <c r="A2" s="156"/>
      <c r="B2" s="178"/>
      <c r="C2" s="178"/>
      <c r="D2" s="178"/>
      <c r="E2" s="179"/>
      <c r="F2" s="156"/>
      <c r="G2" s="178"/>
      <c r="H2" s="178"/>
      <c r="I2" s="178"/>
      <c r="J2" s="179"/>
      <c r="K2" s="156"/>
      <c r="L2" s="178"/>
      <c r="M2" s="178"/>
      <c r="N2" s="178"/>
      <c r="O2" s="179"/>
      <c r="P2" s="156"/>
      <c r="Q2" s="178"/>
      <c r="R2" s="178"/>
      <c r="S2" s="178"/>
      <c r="T2" s="179"/>
      <c r="U2" s="14" t="s">
        <v>0</v>
      </c>
      <c r="V2" s="12"/>
    </row>
    <row r="3" spans="1:26" ht="13.5" customHeight="1" thickTop="1">
      <c r="A3" s="156"/>
      <c r="B3" s="178"/>
      <c r="C3" s="178"/>
      <c r="D3" s="178"/>
      <c r="E3" s="179"/>
      <c r="F3" s="156"/>
      <c r="G3" s="178"/>
      <c r="H3" s="178"/>
      <c r="I3" s="178"/>
      <c r="J3" s="179"/>
      <c r="K3" s="156"/>
      <c r="L3" s="178"/>
      <c r="M3" s="178"/>
      <c r="N3" s="178"/>
      <c r="O3" s="179"/>
      <c r="P3" s="156"/>
      <c r="Q3" s="178"/>
      <c r="R3" s="178"/>
      <c r="S3" s="178"/>
      <c r="T3" s="179"/>
      <c r="U3" s="15">
        <f ca="1">INT(IFERROR(MID(CELL("filename",A1),FIND("(",CELL("filename",A1))+1,LEN(CELL("filename",A1))-FIND("(",CELL("filename",A1))-1),1))</f>
        <v>1</v>
      </c>
      <c r="V3" s="12"/>
      <c r="X3" s="29" t="s">
        <v>19</v>
      </c>
      <c r="Y3" s="30"/>
      <c r="Z3" s="29" t="s">
        <v>20</v>
      </c>
    </row>
    <row r="4" spans="1:26" ht="13.5" customHeight="1">
      <c r="A4" s="157" t="str">
        <f ca="1">B1</f>
        <v/>
      </c>
      <c r="B4" s="2"/>
      <c r="C4" s="2"/>
      <c r="D4" s="2"/>
      <c r="E4" s="3"/>
      <c r="F4" s="157" t="str">
        <f ca="1">G1</f>
        <v/>
      </c>
      <c r="G4" s="2"/>
      <c r="H4" s="2"/>
      <c r="I4" s="2"/>
      <c r="J4" s="3"/>
      <c r="K4" s="157" t="str">
        <f ca="1">L1</f>
        <v/>
      </c>
      <c r="L4" s="2"/>
      <c r="M4" s="2"/>
      <c r="N4" s="2"/>
      <c r="O4" s="3"/>
      <c r="P4" s="157" t="str">
        <f ca="1">Q1</f>
        <v/>
      </c>
      <c r="Q4" s="2"/>
      <c r="R4" s="2"/>
      <c r="S4" s="2"/>
      <c r="T4" s="3"/>
      <c r="U4" s="16">
        <f ca="1">IFERROR(INDIRECT("'1 ("&amp;$U$3-1&amp;")'!$P$31"),0)</f>
        <v>0</v>
      </c>
      <c r="V4" s="12"/>
      <c r="X4" s="31" t="s">
        <v>9</v>
      </c>
      <c r="Y4" s="30"/>
      <c r="Z4" s="31" t="s">
        <v>14</v>
      </c>
    </row>
    <row r="5" spans="1:26" ht="13.5" customHeight="1" thickBot="1">
      <c r="A5" s="157"/>
      <c r="B5" s="4"/>
      <c r="C5" s="4"/>
      <c r="D5" s="2"/>
      <c r="E5" s="3"/>
      <c r="F5" s="157"/>
      <c r="G5" s="4"/>
      <c r="H5" s="4"/>
      <c r="I5" s="2"/>
      <c r="J5" s="3"/>
      <c r="K5" s="157"/>
      <c r="L5" s="4"/>
      <c r="M5" s="4"/>
      <c r="N5" s="2"/>
      <c r="O5" s="3"/>
      <c r="P5" s="157"/>
      <c r="Q5" s="4"/>
      <c r="R5" s="4"/>
      <c r="S5" s="2"/>
      <c r="T5" s="3"/>
      <c r="U5" s="17">
        <f ca="1">$P$31</f>
        <v>8</v>
      </c>
      <c r="V5" s="12"/>
      <c r="X5" s="31" t="s">
        <v>10</v>
      </c>
      <c r="Y5" s="30"/>
      <c r="Z5" s="31" t="s">
        <v>15</v>
      </c>
    </row>
    <row r="6" spans="1:26" ht="13.5" customHeight="1">
      <c r="A6" s="157"/>
      <c r="B6" s="4"/>
      <c r="C6" s="4"/>
      <c r="D6" s="2"/>
      <c r="E6" s="3"/>
      <c r="F6" s="157"/>
      <c r="G6" s="4"/>
      <c r="H6" s="4"/>
      <c r="I6" s="2"/>
      <c r="J6" s="3"/>
      <c r="K6" s="157"/>
      <c r="L6" s="4"/>
      <c r="M6" s="4"/>
      <c r="N6" s="2"/>
      <c r="O6" s="3"/>
      <c r="P6" s="157"/>
      <c r="Q6" s="4"/>
      <c r="R6" s="4"/>
      <c r="S6" s="2"/>
      <c r="T6" s="3"/>
      <c r="U6" s="172" t="str">
        <f>_xlfn.SWITCH($U$1,"お客様用","現品確認、ご試着希望などはスタッフまで","スタッフ用","","配布用","・商品名、価格（単価）、個数、出品者名、は必須項目です。            ・商品分類、ブランド名、サイズ、商品説明はできるだけご記入をお願いします。")</f>
        <v>・商品名、価格（単価）、個数、出品者名、は必須項目です。            ・商品分類、ブランド名、サイズ、商品説明はできるだけご記入をお願いします。</v>
      </c>
      <c r="V6" s="12"/>
      <c r="X6" s="31" t="s">
        <v>11</v>
      </c>
      <c r="Y6" s="30"/>
      <c r="Z6" s="31" t="s">
        <v>12</v>
      </c>
    </row>
    <row r="7" spans="1:26" ht="13.5" customHeight="1">
      <c r="A7" s="157"/>
      <c r="B7" s="5"/>
      <c r="C7" s="5"/>
      <c r="D7" s="5"/>
      <c r="E7" s="6"/>
      <c r="F7" s="157"/>
      <c r="G7" s="5"/>
      <c r="H7" s="5"/>
      <c r="I7" s="5"/>
      <c r="J7" s="6"/>
      <c r="K7" s="157"/>
      <c r="L7" s="5"/>
      <c r="M7" s="5"/>
      <c r="N7" s="5"/>
      <c r="O7" s="6"/>
      <c r="P7" s="157"/>
      <c r="Q7" s="5"/>
      <c r="R7" s="5"/>
      <c r="S7" s="5"/>
      <c r="T7" s="6"/>
      <c r="U7" s="173"/>
      <c r="V7" s="12"/>
      <c r="X7" s="31" t="s">
        <v>16</v>
      </c>
      <c r="Y7" s="30"/>
      <c r="Z7" s="31" t="s">
        <v>17</v>
      </c>
    </row>
    <row r="8" spans="1:26" ht="13.5" customHeight="1">
      <c r="A8" s="157"/>
      <c r="B8" s="2"/>
      <c r="C8" s="2"/>
      <c r="D8" s="2"/>
      <c r="E8" s="3"/>
      <c r="F8" s="157"/>
      <c r="G8" s="2"/>
      <c r="H8" s="2"/>
      <c r="I8" s="2"/>
      <c r="J8" s="3"/>
      <c r="K8" s="157"/>
      <c r="L8" s="2"/>
      <c r="M8" s="2"/>
      <c r="N8" s="2"/>
      <c r="O8" s="3"/>
      <c r="P8" s="157"/>
      <c r="Q8" s="2"/>
      <c r="R8" s="2"/>
      <c r="S8" s="2"/>
      <c r="T8" s="3"/>
      <c r="U8" s="173"/>
      <c r="V8" s="12"/>
      <c r="X8" s="31"/>
      <c r="Y8" s="30"/>
      <c r="Z8" s="31" t="s">
        <v>13</v>
      </c>
    </row>
    <row r="9" spans="1:26" ht="13.5" customHeight="1">
      <c r="A9" s="157"/>
      <c r="B9" s="2"/>
      <c r="C9" s="2"/>
      <c r="D9" s="2"/>
      <c r="E9" s="3"/>
      <c r="F9" s="157"/>
      <c r="G9" s="2"/>
      <c r="H9" s="2"/>
      <c r="I9" s="2"/>
      <c r="J9" s="3"/>
      <c r="K9" s="157"/>
      <c r="L9" s="2"/>
      <c r="M9" s="2"/>
      <c r="N9" s="2"/>
      <c r="O9" s="3"/>
      <c r="P9" s="157"/>
      <c r="Q9" s="2"/>
      <c r="R9" s="2"/>
      <c r="S9" s="2"/>
      <c r="T9" s="3"/>
      <c r="U9" s="173"/>
      <c r="V9" s="12"/>
      <c r="X9" s="31"/>
      <c r="Y9" s="30"/>
      <c r="Z9" s="31" t="s">
        <v>16</v>
      </c>
    </row>
    <row r="10" spans="1:26" ht="13.5" customHeight="1">
      <c r="A10" s="157"/>
      <c r="B10" s="2"/>
      <c r="C10" s="2"/>
      <c r="D10" s="2"/>
      <c r="E10" s="3"/>
      <c r="F10" s="157"/>
      <c r="G10" s="2"/>
      <c r="H10" s="2"/>
      <c r="I10" s="2"/>
      <c r="J10" s="3"/>
      <c r="K10" s="157"/>
      <c r="L10" s="2"/>
      <c r="M10" s="2"/>
      <c r="N10" s="2"/>
      <c r="O10" s="3"/>
      <c r="P10" s="157"/>
      <c r="Q10" s="2"/>
      <c r="R10" s="2"/>
      <c r="S10" s="2"/>
      <c r="T10" s="3"/>
      <c r="U10" s="173"/>
      <c r="V10" s="12"/>
      <c r="X10" s="31"/>
      <c r="Y10" s="30"/>
      <c r="Z10" s="31"/>
    </row>
    <row r="11" spans="1:26" ht="13.5" customHeight="1" thickBot="1">
      <c r="A11" s="157"/>
      <c r="B11" s="2"/>
      <c r="C11" s="2"/>
      <c r="D11" s="2"/>
      <c r="E11" s="3"/>
      <c r="F11" s="157"/>
      <c r="G11" s="2"/>
      <c r="H11" s="2"/>
      <c r="I11" s="2"/>
      <c r="J11" s="3"/>
      <c r="K11" s="157"/>
      <c r="L11" s="2"/>
      <c r="M11" s="2"/>
      <c r="N11" s="2"/>
      <c r="O11" s="3"/>
      <c r="P11" s="157"/>
      <c r="Q11" s="2"/>
      <c r="R11" s="2"/>
      <c r="S11" s="2"/>
      <c r="T11" s="3"/>
      <c r="U11" s="173"/>
      <c r="V11" s="12"/>
      <c r="X11" s="32"/>
      <c r="Y11" s="30"/>
      <c r="Z11" s="32"/>
    </row>
    <row r="12" spans="1:26" ht="13.5" customHeight="1" thickTop="1">
      <c r="A12" s="157"/>
      <c r="B12" s="2"/>
      <c r="C12" s="2"/>
      <c r="D12" s="2"/>
      <c r="E12" s="3"/>
      <c r="F12" s="157"/>
      <c r="G12" s="2"/>
      <c r="H12" s="2"/>
      <c r="I12" s="2"/>
      <c r="J12" s="3"/>
      <c r="K12" s="157"/>
      <c r="L12" s="2"/>
      <c r="M12" s="2"/>
      <c r="N12" s="2"/>
      <c r="O12" s="3"/>
      <c r="P12" s="157"/>
      <c r="Q12" s="2"/>
      <c r="R12" s="2"/>
      <c r="S12" s="2"/>
      <c r="T12" s="3"/>
      <c r="U12" s="173"/>
      <c r="V12" s="12"/>
      <c r="X12" s="33"/>
      <c r="Y12" s="33"/>
      <c r="Z12" s="33"/>
    </row>
    <row r="13" spans="1:26" ht="13.5" customHeight="1">
      <c r="A13" s="157"/>
      <c r="B13" s="2"/>
      <c r="C13" s="2"/>
      <c r="D13" s="2"/>
      <c r="E13" s="3"/>
      <c r="F13" s="157"/>
      <c r="G13" s="2"/>
      <c r="H13" s="2"/>
      <c r="I13" s="2"/>
      <c r="J13" s="3"/>
      <c r="K13" s="157"/>
      <c r="L13" s="2"/>
      <c r="M13" s="2"/>
      <c r="N13" s="2"/>
      <c r="O13" s="3"/>
      <c r="P13" s="157"/>
      <c r="Q13" s="2"/>
      <c r="R13" s="2"/>
      <c r="S13" s="2"/>
      <c r="T13" s="3"/>
      <c r="U13" s="173"/>
      <c r="V13" s="12"/>
      <c r="X13" s="33"/>
      <c r="Y13" s="33"/>
      <c r="Z13" s="33"/>
    </row>
    <row r="14" spans="1:26" ht="13.5" customHeight="1" thickBot="1">
      <c r="A14" s="158"/>
      <c r="B14" s="2"/>
      <c r="C14" s="2"/>
      <c r="D14" s="2"/>
      <c r="E14" s="3"/>
      <c r="F14" s="158"/>
      <c r="G14" s="2"/>
      <c r="H14" s="2"/>
      <c r="I14" s="2"/>
      <c r="J14" s="3"/>
      <c r="K14" s="158"/>
      <c r="L14" s="2"/>
      <c r="M14" s="2"/>
      <c r="N14" s="2"/>
      <c r="O14" s="3"/>
      <c r="P14" s="158"/>
      <c r="Q14" s="2"/>
      <c r="R14" s="2"/>
      <c r="S14" s="2"/>
      <c r="T14" s="3"/>
      <c r="U14" s="173"/>
      <c r="V14" s="12"/>
      <c r="X14" s="33"/>
      <c r="Y14" s="33"/>
      <c r="Z14" s="33"/>
    </row>
    <row r="15" spans="1:26" ht="13.5" customHeight="1" thickTop="1" thickBot="1">
      <c r="A15" s="7" t="s">
        <v>1</v>
      </c>
      <c r="B15" s="133" t="s">
        <v>19</v>
      </c>
      <c r="C15" s="133"/>
      <c r="D15" s="133" t="s">
        <v>20</v>
      </c>
      <c r="E15" s="133"/>
      <c r="F15" s="19" t="s">
        <v>1</v>
      </c>
      <c r="G15" s="134" t="s">
        <v>19</v>
      </c>
      <c r="H15" s="135"/>
      <c r="I15" s="134" t="s">
        <v>20</v>
      </c>
      <c r="J15" s="136"/>
      <c r="K15" s="19" t="s">
        <v>1</v>
      </c>
      <c r="L15" s="127" t="s">
        <v>19</v>
      </c>
      <c r="M15" s="128"/>
      <c r="N15" s="127" t="s">
        <v>20</v>
      </c>
      <c r="O15" s="128"/>
      <c r="P15" s="19" t="s">
        <v>1</v>
      </c>
      <c r="Q15" s="127" t="s">
        <v>19</v>
      </c>
      <c r="R15" s="128"/>
      <c r="S15" s="127" t="s">
        <v>20</v>
      </c>
      <c r="T15" s="128"/>
      <c r="U15" s="174"/>
      <c r="V15" s="12"/>
      <c r="X15" s="33"/>
      <c r="Y15" s="33"/>
      <c r="Z15" s="33"/>
    </row>
    <row r="16" spans="1:26" ht="13.5" customHeight="1" thickTop="1" thickBot="1">
      <c r="A16" s="18" t="s">
        <v>2</v>
      </c>
      <c r="B16" s="129"/>
      <c r="C16" s="129"/>
      <c r="D16" s="129"/>
      <c r="E16" s="129"/>
      <c r="F16" s="27" t="s">
        <v>2</v>
      </c>
      <c r="G16" s="130"/>
      <c r="H16" s="131"/>
      <c r="I16" s="131"/>
      <c r="J16" s="132"/>
      <c r="K16" s="27" t="s">
        <v>2</v>
      </c>
      <c r="L16" s="130"/>
      <c r="M16" s="131"/>
      <c r="N16" s="131"/>
      <c r="O16" s="132"/>
      <c r="P16" s="27" t="s">
        <v>2</v>
      </c>
      <c r="Q16" s="130"/>
      <c r="R16" s="131"/>
      <c r="S16" s="131"/>
      <c r="T16" s="132"/>
      <c r="U16" s="174"/>
      <c r="V16" s="12"/>
      <c r="X16" s="33"/>
      <c r="Y16" s="33"/>
      <c r="Z16" s="33"/>
    </row>
    <row r="17" spans="1:26" ht="13.5" customHeight="1" thickTop="1" thickBot="1">
      <c r="A17" s="18" t="s">
        <v>3</v>
      </c>
      <c r="B17" s="129"/>
      <c r="C17" s="129"/>
      <c r="D17" s="129"/>
      <c r="E17" s="129"/>
      <c r="F17" s="27" t="s">
        <v>3</v>
      </c>
      <c r="G17" s="130"/>
      <c r="H17" s="131"/>
      <c r="I17" s="131"/>
      <c r="J17" s="132"/>
      <c r="K17" s="20" t="s">
        <v>3</v>
      </c>
      <c r="L17" s="137"/>
      <c r="M17" s="131"/>
      <c r="N17" s="131"/>
      <c r="O17" s="138"/>
      <c r="P17" s="18" t="s">
        <v>3</v>
      </c>
      <c r="Q17" s="130"/>
      <c r="R17" s="131"/>
      <c r="S17" s="131"/>
      <c r="T17" s="132"/>
      <c r="U17" s="174"/>
      <c r="V17" s="12"/>
      <c r="X17" s="33"/>
      <c r="Y17" s="33"/>
      <c r="Z17" s="33"/>
    </row>
    <row r="18" spans="1:26" ht="13.5" customHeight="1" thickTop="1" thickBot="1">
      <c r="A18" s="18" t="s">
        <v>4</v>
      </c>
      <c r="B18" s="129"/>
      <c r="C18" s="129"/>
      <c r="D18" s="129"/>
      <c r="E18" s="129"/>
      <c r="F18" s="27" t="s">
        <v>4</v>
      </c>
      <c r="G18" s="139"/>
      <c r="H18" s="140"/>
      <c r="I18" s="140"/>
      <c r="J18" s="141"/>
      <c r="K18" s="27" t="s">
        <v>4</v>
      </c>
      <c r="L18" s="130"/>
      <c r="M18" s="131"/>
      <c r="N18" s="131"/>
      <c r="O18" s="132"/>
      <c r="P18" s="27" t="s">
        <v>4</v>
      </c>
      <c r="Q18" s="139"/>
      <c r="R18" s="140"/>
      <c r="S18" s="140"/>
      <c r="T18" s="141"/>
      <c r="U18" s="174"/>
      <c r="V18" s="12"/>
      <c r="X18" s="34"/>
      <c r="Y18" s="34"/>
      <c r="Z18" s="34"/>
    </row>
    <row r="19" spans="1:26" ht="13.5" customHeight="1" thickTop="1" thickBot="1">
      <c r="A19" s="22" t="s">
        <v>5</v>
      </c>
      <c r="B19" s="23"/>
      <c r="C19" s="8" t="str">
        <f ca="1">IFERROR(VLOOKUP(A1,出品[#Data],COLUMN(出品[値引単価]),0),"")</f>
        <v/>
      </c>
      <c r="D19" s="21" t="s">
        <v>6</v>
      </c>
      <c r="E19" s="24"/>
      <c r="F19" s="28" t="s">
        <v>5</v>
      </c>
      <c r="G19" s="23"/>
      <c r="H19" s="8" t="str">
        <f ca="1">IFERROR(VLOOKUP(F1,出品[#Data],COLUMN(出品[値引単価]),0),"")</f>
        <v/>
      </c>
      <c r="I19" s="21" t="s">
        <v>6</v>
      </c>
      <c r="J19" s="24"/>
      <c r="K19" s="28" t="s">
        <v>5</v>
      </c>
      <c r="L19" s="23"/>
      <c r="M19" s="8" t="str">
        <f ca="1">IFERROR(VLOOKUP(K1,出品[#Data],COLUMN(出品[値引単価]),0),"")</f>
        <v/>
      </c>
      <c r="N19" s="21" t="s">
        <v>6</v>
      </c>
      <c r="O19" s="24"/>
      <c r="P19" s="28" t="s">
        <v>5</v>
      </c>
      <c r="Q19" s="23"/>
      <c r="R19" s="8" t="str">
        <f ca="1">IFERROR(VLOOKUP(P1,出品[#Data],COLUMN(出品[値引単価]),0),"")</f>
        <v/>
      </c>
      <c r="S19" s="21" t="s">
        <v>6</v>
      </c>
      <c r="T19" s="24"/>
      <c r="U19" s="174"/>
      <c r="V19" s="12"/>
      <c r="X19" s="34"/>
      <c r="Y19" s="34"/>
      <c r="Z19" s="34"/>
    </row>
    <row r="20" spans="1:26" ht="13.5" customHeight="1" thickTop="1" thickBot="1">
      <c r="A20" s="9" t="str">
        <f ca="1">IFERROR(VLOOKUP(A1,出品[#Data],COLUMN(出品[バラ売]),0)&amp;"","")</f>
        <v/>
      </c>
      <c r="B20" s="36" t="str">
        <f ca="1">IFERROR(INDEX(値引表[値引単価],MATCH((A1+0.1+COUNTIFS(値引表[商品No.],A1+0.1)*0.01)&amp;"",値引表[検索No.2],0)),"")</f>
        <v/>
      </c>
      <c r="C20" s="26" t="str">
        <f ca="1">IFERROR(INDEX(値引表[値引単価],MATCH((A1+0.2+COUNTIFS(値引表[商品No.],A1+0.1)*0.01)&amp;"",値引表[検索No.2],0)),"")</f>
        <v/>
      </c>
      <c r="D20" s="10" t="str">
        <f ca="1">IFERROR(INDEX(値引表[値引単価],MATCH((A1+0.3+COUNTIFS(値引表[商品No.],A1+0.1)*0.01)&amp;"",値引表[検索No.2],0)),"")</f>
        <v/>
      </c>
      <c r="E20" s="35" t="str">
        <f ca="1">IFERROR(INDEX(値引表[値引単価],MATCH((A1+0.4+COUNTIFS(値引表[商品No.],A1+0.1)*0.01)&amp;"",値引表[検索No.2],0)),"")</f>
        <v/>
      </c>
      <c r="F20" s="9" t="str">
        <f ca="1">IFERROR(VLOOKUP(F1,出品[#Data],COLUMN(出品[バラ売]),0)&amp;"","")</f>
        <v/>
      </c>
      <c r="G20" s="25" t="str">
        <f ca="1">IFERROR(INDEX(値引表[値引単価],MATCH((F1+0.1+COUNTIFS(値引表[商品No.],F1+0.1)*0.01)&amp;"",値引表[検索No.2],0)),"")</f>
        <v/>
      </c>
      <c r="H20" s="26" t="str">
        <f ca="1">IFERROR(INDEX(値引表[値引単価],MATCH((F1+0.2+COUNTIFS(値引表[商品No.],F1+0.1)*0.01)&amp;"",値引表[検索No.2],0)),"")</f>
        <v/>
      </c>
      <c r="I20" s="26" t="str">
        <f ca="1">IFERROR(INDEX(値引表[値引単価],MATCH((F1+0.3+COUNTIFS(値引表[商品No.],F1+0.1)*0.01)&amp;"",値引表[検索No.2],0)),"")</f>
        <v/>
      </c>
      <c r="J20" s="37" t="str">
        <f ca="1">IFERROR(INDEX(値引表[値引単価],MATCH((F1+0.4+COUNTIFS(値引表[商品No.],F1+0.1)*0.01)&amp;"",値引表[検索No.2],0)),"")</f>
        <v/>
      </c>
      <c r="K20" s="9" t="str">
        <f ca="1">IFERROR(VLOOKUP(K1,出品[#Data],COLUMN(出品[バラ売]),0)&amp;"","")</f>
        <v/>
      </c>
      <c r="L20" s="25" t="str">
        <f ca="1">IFERROR(INDEX(値引表[値引単価],MATCH((K1+0.1+COUNTIFS(値引表[商品No.],K1+0.1)*0.01)&amp;"",値引表[検索No.2],0)),"")</f>
        <v/>
      </c>
      <c r="M20" s="26" t="str">
        <f ca="1">IFERROR(INDEX(値引表[値引単価],MATCH((K1+0.2+COUNTIFS(値引表[商品No.],K1+0.1)*0.01)&amp;"",値引表[検索No.2],0)),"")</f>
        <v/>
      </c>
      <c r="N20" s="26" t="str">
        <f ca="1">IFERROR(INDEX(値引表[値引単価],MATCH((K1+0.3+COUNTIFS(値引表[商品No.],K1+0.1)*0.01)&amp;"",値引表[検索No.2],0)),"")</f>
        <v/>
      </c>
      <c r="O20" s="37" t="str">
        <f ca="1">IFERROR(INDEX(値引表[値引単価],MATCH((K1+0.4+COUNTIFS(値引表[商品No.],K1+0.1)*0.01)&amp;"",値引表[検索No.2],0)),"")</f>
        <v/>
      </c>
      <c r="P20" s="9" t="str">
        <f ca="1">IFERROR(VLOOKUP(P1,出品[#Data],COLUMN(出品[バラ売]),0)&amp;"","")</f>
        <v/>
      </c>
      <c r="Q20" s="25" t="str">
        <f ca="1">IFERROR(INDEX(値引表[値引単価],MATCH((P1+0.1+COUNTIFS(値引表[商品No.],P1+0.1)*0.01)&amp;"",値引表[検索No.2],0)),"")</f>
        <v/>
      </c>
      <c r="R20" s="26" t="str">
        <f ca="1">IFERROR(INDEX(値引表[値引単価],MATCH((P1+0.2+COUNTIFS(値引表[商品No.],P1+0.1)*0.01)&amp;"",値引表[検索No.2],0)),"")</f>
        <v/>
      </c>
      <c r="S20" s="10" t="str">
        <f ca="1">IFERROR(INDEX(値引表[値引単価],MATCH((P1+0.3+COUNTIFS(値引表[商品No.],P1+0.1)*0.01)&amp;"",値引表[検索No.2],0)),"")</f>
        <v/>
      </c>
      <c r="T20" s="35" t="str">
        <f ca="1">IFERROR(INDEX(値引表[値引単価],MATCH((P1+0.4+COUNTIFS(値引表[商品No.],P1+0.1)*0.01)&amp;"",値引表[検索No.2],0)),"")</f>
        <v/>
      </c>
      <c r="U20" s="173"/>
      <c r="V20" s="12"/>
      <c r="X20" s="34"/>
      <c r="Y20" s="34"/>
      <c r="Z20" s="34"/>
    </row>
    <row r="21" spans="1:26" ht="13.5" customHeight="1" thickTop="1" thickBot="1">
      <c r="A21" s="22" t="s">
        <v>7</v>
      </c>
      <c r="B21" s="142"/>
      <c r="C21" s="143"/>
      <c r="D21" s="144" t="str">
        <f ca="1">IFERROR(VLOOKUP(A1,出品[#Data],COLUMN(出品[販売状況]),0)&amp;"","")</f>
        <v/>
      </c>
      <c r="E21" s="145"/>
      <c r="F21" s="22" t="s">
        <v>7</v>
      </c>
      <c r="G21" s="147"/>
      <c r="H21" s="148"/>
      <c r="I21" s="149" t="str">
        <f ca="1">IFERROR(VLOOKUP(F1,出品[#Data],COLUMN(出品[販売状況]),0)&amp;"","")</f>
        <v/>
      </c>
      <c r="J21" s="150"/>
      <c r="K21" s="28" t="s">
        <v>7</v>
      </c>
      <c r="L21" s="151"/>
      <c r="M21" s="152"/>
      <c r="N21" s="170" t="str">
        <f ca="1">IFERROR(VLOOKUP(K1,出品[#Data],COLUMN(出品[販売状況]),0)&amp;"","")</f>
        <v/>
      </c>
      <c r="O21" s="171"/>
      <c r="P21" s="28" t="s">
        <v>7</v>
      </c>
      <c r="Q21" s="142"/>
      <c r="R21" s="143"/>
      <c r="S21" s="144" t="str">
        <f ca="1">IFERROR(VLOOKUP(P1,出品[#Data],COLUMN(出品[販売状況]),0)&amp;"","")</f>
        <v/>
      </c>
      <c r="T21" s="145"/>
      <c r="U21" s="173"/>
      <c r="V21" s="12"/>
      <c r="X21" s="34"/>
      <c r="Y21" s="34"/>
      <c r="Z21" s="34"/>
    </row>
    <row r="22" spans="1:26" ht="13.5" customHeight="1" thickTop="1">
      <c r="A22" s="153" t="s">
        <v>8</v>
      </c>
      <c r="B22" s="161"/>
      <c r="C22" s="162"/>
      <c r="D22" s="162"/>
      <c r="E22" s="163"/>
      <c r="F22" s="159" t="s">
        <v>8</v>
      </c>
      <c r="G22" s="180"/>
      <c r="H22" s="181"/>
      <c r="I22" s="182"/>
      <c r="J22" s="183"/>
      <c r="K22" s="159" t="s">
        <v>8</v>
      </c>
      <c r="L22" s="188"/>
      <c r="M22" s="189"/>
      <c r="N22" s="165"/>
      <c r="O22" s="166"/>
      <c r="P22" s="159" t="s">
        <v>8</v>
      </c>
      <c r="Q22" s="161"/>
      <c r="R22" s="162"/>
      <c r="S22" s="162"/>
      <c r="T22" s="163"/>
      <c r="U22" s="174"/>
      <c r="V22" s="12"/>
      <c r="X22" s="34"/>
      <c r="Y22" s="34"/>
      <c r="Z22" s="34"/>
    </row>
    <row r="23" spans="1:26" ht="13.5" customHeight="1">
      <c r="A23" s="153"/>
      <c r="B23" s="164"/>
      <c r="C23" s="165"/>
      <c r="D23" s="165"/>
      <c r="E23" s="166"/>
      <c r="F23" s="159"/>
      <c r="G23" s="180"/>
      <c r="H23" s="181"/>
      <c r="I23" s="181"/>
      <c r="J23" s="184"/>
      <c r="K23" s="159"/>
      <c r="L23" s="164"/>
      <c r="M23" s="165"/>
      <c r="N23" s="165"/>
      <c r="O23" s="166"/>
      <c r="P23" s="159"/>
      <c r="Q23" s="164"/>
      <c r="R23" s="165"/>
      <c r="S23" s="165"/>
      <c r="T23" s="166"/>
      <c r="U23" s="174"/>
      <c r="V23" s="12"/>
      <c r="X23" s="34"/>
      <c r="Y23" s="34"/>
      <c r="Z23" s="34"/>
    </row>
    <row r="24" spans="1:26" ht="13.5" customHeight="1">
      <c r="A24" s="153"/>
      <c r="B24" s="164"/>
      <c r="C24" s="165"/>
      <c r="D24" s="165"/>
      <c r="E24" s="166"/>
      <c r="F24" s="159"/>
      <c r="G24" s="180"/>
      <c r="H24" s="181"/>
      <c r="I24" s="181"/>
      <c r="J24" s="184"/>
      <c r="K24" s="159"/>
      <c r="L24" s="164"/>
      <c r="M24" s="165"/>
      <c r="N24" s="165"/>
      <c r="O24" s="166"/>
      <c r="P24" s="159"/>
      <c r="Q24" s="164"/>
      <c r="R24" s="165"/>
      <c r="S24" s="165"/>
      <c r="T24" s="166"/>
      <c r="U24" s="174"/>
      <c r="V24" s="12"/>
      <c r="X24" s="34"/>
      <c r="Y24" s="34"/>
      <c r="Z24" s="34"/>
    </row>
    <row r="25" spans="1:26" ht="13.5" customHeight="1">
      <c r="A25" s="153"/>
      <c r="B25" s="164"/>
      <c r="C25" s="165"/>
      <c r="D25" s="165"/>
      <c r="E25" s="166"/>
      <c r="F25" s="159"/>
      <c r="G25" s="180"/>
      <c r="H25" s="181"/>
      <c r="I25" s="181"/>
      <c r="J25" s="184"/>
      <c r="K25" s="159"/>
      <c r="L25" s="164"/>
      <c r="M25" s="165"/>
      <c r="N25" s="165"/>
      <c r="O25" s="166"/>
      <c r="P25" s="159"/>
      <c r="Q25" s="164"/>
      <c r="R25" s="165"/>
      <c r="S25" s="165"/>
      <c r="T25" s="166"/>
      <c r="U25" s="174"/>
      <c r="V25" s="12"/>
      <c r="X25" s="34"/>
      <c r="Y25" s="34"/>
      <c r="Z25" s="34"/>
    </row>
    <row r="26" spans="1:26" ht="13.5" customHeight="1">
      <c r="A26" s="153"/>
      <c r="B26" s="164"/>
      <c r="C26" s="165"/>
      <c r="D26" s="165"/>
      <c r="E26" s="166"/>
      <c r="F26" s="159"/>
      <c r="G26" s="180"/>
      <c r="H26" s="181"/>
      <c r="I26" s="181"/>
      <c r="J26" s="184"/>
      <c r="K26" s="159"/>
      <c r="L26" s="164"/>
      <c r="M26" s="165"/>
      <c r="N26" s="165"/>
      <c r="O26" s="166"/>
      <c r="P26" s="159"/>
      <c r="Q26" s="164"/>
      <c r="R26" s="165"/>
      <c r="S26" s="165"/>
      <c r="T26" s="166"/>
      <c r="U26" s="174"/>
      <c r="V26" s="12"/>
      <c r="X26" s="34"/>
      <c r="Y26" s="34"/>
      <c r="Z26" s="34"/>
    </row>
    <row r="27" spans="1:26" ht="13.5" customHeight="1">
      <c r="A27" s="153"/>
      <c r="B27" s="164"/>
      <c r="C27" s="165"/>
      <c r="D27" s="165"/>
      <c r="E27" s="166"/>
      <c r="F27" s="159"/>
      <c r="G27" s="180"/>
      <c r="H27" s="181"/>
      <c r="I27" s="181"/>
      <c r="J27" s="184"/>
      <c r="K27" s="159"/>
      <c r="L27" s="164"/>
      <c r="M27" s="165"/>
      <c r="N27" s="165"/>
      <c r="O27" s="166"/>
      <c r="P27" s="159"/>
      <c r="Q27" s="164"/>
      <c r="R27" s="165"/>
      <c r="S27" s="165"/>
      <c r="T27" s="166"/>
      <c r="U27" s="174"/>
      <c r="V27" s="12"/>
      <c r="X27" s="34"/>
      <c r="Y27" s="34"/>
      <c r="Z27" s="34"/>
    </row>
    <row r="28" spans="1:26" ht="13.5" customHeight="1">
      <c r="A28" s="153"/>
      <c r="B28" s="164"/>
      <c r="C28" s="165"/>
      <c r="D28" s="165"/>
      <c r="E28" s="166"/>
      <c r="F28" s="159"/>
      <c r="G28" s="180"/>
      <c r="H28" s="181"/>
      <c r="I28" s="181"/>
      <c r="J28" s="184"/>
      <c r="K28" s="159"/>
      <c r="L28" s="164"/>
      <c r="M28" s="165"/>
      <c r="N28" s="165"/>
      <c r="O28" s="166"/>
      <c r="P28" s="159"/>
      <c r="Q28" s="164"/>
      <c r="R28" s="165"/>
      <c r="S28" s="165"/>
      <c r="T28" s="166"/>
      <c r="U28" s="174"/>
      <c r="V28" s="12"/>
      <c r="X28" s="34"/>
      <c r="Y28" s="34"/>
      <c r="Z28" s="34"/>
    </row>
    <row r="29" spans="1:26" ht="13.5" customHeight="1" thickBot="1">
      <c r="A29" s="154"/>
      <c r="B29" s="167"/>
      <c r="C29" s="168"/>
      <c r="D29" s="168"/>
      <c r="E29" s="169"/>
      <c r="F29" s="160"/>
      <c r="G29" s="185"/>
      <c r="H29" s="186"/>
      <c r="I29" s="186"/>
      <c r="J29" s="187"/>
      <c r="K29" s="160"/>
      <c r="L29" s="167"/>
      <c r="M29" s="168"/>
      <c r="N29" s="168"/>
      <c r="O29" s="169"/>
      <c r="P29" s="160"/>
      <c r="Q29" s="167"/>
      <c r="R29" s="168"/>
      <c r="S29" s="168"/>
      <c r="T29" s="169"/>
      <c r="U29" s="174"/>
      <c r="V29" s="12"/>
      <c r="X29" s="34"/>
      <c r="Y29" s="34"/>
      <c r="Z29" s="34"/>
    </row>
    <row r="30" spans="1:26" ht="13.5" customHeight="1" thickBo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73"/>
      <c r="V30" s="12"/>
      <c r="X30" s="34"/>
      <c r="Y30" s="34"/>
      <c r="Z30" s="34"/>
    </row>
    <row r="31" spans="1:26" ht="13.5" customHeight="1">
      <c r="A31" s="155">
        <f ca="1">INDIRECT(IFERROR(ADDRESS(ROW(),COLUMN()-5),IF(ROW()=1,ADDRESS(4,21),ADDRESS(ROW()-30,COLUMN()+15))))+1</f>
        <v>5</v>
      </c>
      <c r="B31" s="176" t="str">
        <f ca="1">IFERROR(VLOOKUP(A31,出品[#Data],COLUMN(出品[販売状況]),0),"")</f>
        <v/>
      </c>
      <c r="C31" s="176"/>
      <c r="D31" s="176"/>
      <c r="E31" s="177"/>
      <c r="F31" s="155">
        <f ca="1">INDIRECT(IFERROR(ADDRESS(ROW(),COLUMN()-5),IF(ROW()=1,ADDRESS(4,21),ADDRESS(ROW()-30,COLUMN()+15))))+1</f>
        <v>6</v>
      </c>
      <c r="G31" s="176" t="str">
        <f ca="1">IFERROR(VLOOKUP(F31,出品[#Data],COLUMN(出品[販売状況]),0),"")</f>
        <v/>
      </c>
      <c r="H31" s="176"/>
      <c r="I31" s="176"/>
      <c r="J31" s="177"/>
      <c r="K31" s="155">
        <f ca="1">INDIRECT(IFERROR(ADDRESS(ROW(),COLUMN()-5),IF(ROW()=1,ADDRESS(4,21),ADDRESS(ROW()-30,COLUMN()+15))))+1</f>
        <v>7</v>
      </c>
      <c r="L31" s="176" t="str">
        <f ca="1">IFERROR(VLOOKUP(K31,出品[#Data],COLUMN(出品[販売状況]),0),"")</f>
        <v/>
      </c>
      <c r="M31" s="176"/>
      <c r="N31" s="176"/>
      <c r="O31" s="177"/>
      <c r="P31" s="155">
        <f ca="1">INDIRECT(IFERROR(ADDRESS(ROW(),COLUMN()-5),IF(ROW()=1,ADDRESS(4,21),ADDRESS(ROW()-30,COLUMN()+15))))+1</f>
        <v>8</v>
      </c>
      <c r="Q31" s="176" t="str">
        <f ca="1">IFERROR(VLOOKUP(P31,出品[#Data],COLUMN(出品[販売状況]),0),"")</f>
        <v/>
      </c>
      <c r="R31" s="176"/>
      <c r="S31" s="176"/>
      <c r="T31" s="177"/>
      <c r="U31" s="173"/>
      <c r="V31" s="12"/>
      <c r="X31" s="34"/>
      <c r="Y31" s="34"/>
      <c r="Z31" s="34"/>
    </row>
    <row r="32" spans="1:26" ht="13.5" customHeight="1">
      <c r="A32" s="156"/>
      <c r="B32" s="178"/>
      <c r="C32" s="178"/>
      <c r="D32" s="178"/>
      <c r="E32" s="179"/>
      <c r="F32" s="156"/>
      <c r="G32" s="178"/>
      <c r="H32" s="178"/>
      <c r="I32" s="178"/>
      <c r="J32" s="179"/>
      <c r="K32" s="156"/>
      <c r="L32" s="178"/>
      <c r="M32" s="178"/>
      <c r="N32" s="178"/>
      <c r="O32" s="179"/>
      <c r="P32" s="156"/>
      <c r="Q32" s="178"/>
      <c r="R32" s="178"/>
      <c r="S32" s="178"/>
      <c r="T32" s="179"/>
      <c r="U32" s="173"/>
      <c r="V32" s="12"/>
      <c r="X32" s="34"/>
      <c r="Y32" s="34"/>
      <c r="Z32" s="34"/>
    </row>
    <row r="33" spans="1:26" ht="13.5" customHeight="1">
      <c r="A33" s="156"/>
      <c r="B33" s="178"/>
      <c r="C33" s="178"/>
      <c r="D33" s="178"/>
      <c r="E33" s="179"/>
      <c r="F33" s="156"/>
      <c r="G33" s="178"/>
      <c r="H33" s="178"/>
      <c r="I33" s="178"/>
      <c r="J33" s="179"/>
      <c r="K33" s="156"/>
      <c r="L33" s="178"/>
      <c r="M33" s="178"/>
      <c r="N33" s="178"/>
      <c r="O33" s="179"/>
      <c r="P33" s="156"/>
      <c r="Q33" s="178"/>
      <c r="R33" s="178"/>
      <c r="S33" s="178"/>
      <c r="T33" s="179"/>
      <c r="U33" s="173"/>
      <c r="V33" s="12"/>
      <c r="X33" s="34"/>
      <c r="Y33" s="34"/>
      <c r="Z33" s="34"/>
    </row>
    <row r="34" spans="1:26" ht="13.5" customHeight="1">
      <c r="A34" s="157" t="str">
        <f ca="1">B31</f>
        <v/>
      </c>
      <c r="B34" s="2"/>
      <c r="C34" s="2"/>
      <c r="D34" s="2"/>
      <c r="E34" s="3"/>
      <c r="F34" s="157" t="str">
        <f ca="1">G31</f>
        <v/>
      </c>
      <c r="G34" s="2"/>
      <c r="H34" s="2"/>
      <c r="I34" s="2"/>
      <c r="J34" s="3"/>
      <c r="K34" s="157" t="str">
        <f ca="1">L31</f>
        <v/>
      </c>
      <c r="L34" s="2"/>
      <c r="M34" s="2"/>
      <c r="N34" s="2"/>
      <c r="O34" s="3"/>
      <c r="P34" s="157" t="str">
        <f ca="1">Q31</f>
        <v/>
      </c>
      <c r="Q34" s="2"/>
      <c r="R34" s="2"/>
      <c r="S34" s="2"/>
      <c r="T34" s="3"/>
      <c r="U34" s="173"/>
      <c r="V34" s="12"/>
      <c r="X34" s="34"/>
      <c r="Y34" s="34"/>
      <c r="Z34" s="34"/>
    </row>
    <row r="35" spans="1:26" ht="13.5" customHeight="1">
      <c r="A35" s="157"/>
      <c r="B35" s="4"/>
      <c r="C35" s="4"/>
      <c r="D35" s="2"/>
      <c r="E35" s="3"/>
      <c r="F35" s="157"/>
      <c r="G35" s="4"/>
      <c r="H35" s="4"/>
      <c r="I35" s="2"/>
      <c r="J35" s="3"/>
      <c r="K35" s="157"/>
      <c r="L35" s="4"/>
      <c r="M35" s="4"/>
      <c r="N35" s="2"/>
      <c r="O35" s="3"/>
      <c r="P35" s="157"/>
      <c r="Q35" s="4"/>
      <c r="R35" s="4"/>
      <c r="S35" s="2"/>
      <c r="T35" s="3"/>
      <c r="U35" s="173"/>
      <c r="V35" s="12"/>
      <c r="X35" s="34"/>
      <c r="Y35" s="34"/>
      <c r="Z35" s="34"/>
    </row>
    <row r="36" spans="1:26" ht="13.5" customHeight="1">
      <c r="A36" s="157"/>
      <c r="B36" s="4"/>
      <c r="C36" s="4"/>
      <c r="D36" s="2"/>
      <c r="E36" s="3"/>
      <c r="F36" s="157"/>
      <c r="G36" s="4"/>
      <c r="H36" s="4"/>
      <c r="I36" s="2"/>
      <c r="J36" s="3"/>
      <c r="K36" s="157"/>
      <c r="L36" s="4"/>
      <c r="M36" s="4"/>
      <c r="N36" s="2"/>
      <c r="O36" s="3"/>
      <c r="P36" s="157"/>
      <c r="Q36" s="4"/>
      <c r="R36" s="4"/>
      <c r="S36" s="2"/>
      <c r="T36" s="3"/>
      <c r="U36" s="173"/>
      <c r="V36" s="12"/>
      <c r="X36" s="34"/>
      <c r="Y36" s="34"/>
      <c r="Z36" s="34"/>
    </row>
    <row r="37" spans="1:26" ht="13.5" customHeight="1">
      <c r="A37" s="157"/>
      <c r="B37" s="5"/>
      <c r="C37" s="5"/>
      <c r="D37" s="5"/>
      <c r="E37" s="6"/>
      <c r="F37" s="157"/>
      <c r="G37" s="5"/>
      <c r="H37" s="5"/>
      <c r="I37" s="5"/>
      <c r="J37" s="6"/>
      <c r="K37" s="157"/>
      <c r="L37" s="5"/>
      <c r="M37" s="5"/>
      <c r="N37" s="5"/>
      <c r="O37" s="6"/>
      <c r="P37" s="157"/>
      <c r="Q37" s="5"/>
      <c r="R37" s="5"/>
      <c r="S37" s="5"/>
      <c r="T37" s="6"/>
      <c r="U37" s="173"/>
      <c r="V37" s="12"/>
      <c r="X37" s="34"/>
      <c r="Y37" s="34"/>
      <c r="Z37" s="34"/>
    </row>
    <row r="38" spans="1:26" ht="13.5" customHeight="1">
      <c r="A38" s="157"/>
      <c r="B38" s="2"/>
      <c r="C38" s="2"/>
      <c r="D38" s="2"/>
      <c r="E38" s="3"/>
      <c r="F38" s="157"/>
      <c r="G38" s="2"/>
      <c r="H38" s="2"/>
      <c r="I38" s="2"/>
      <c r="J38" s="3"/>
      <c r="K38" s="157"/>
      <c r="L38" s="2"/>
      <c r="M38" s="2"/>
      <c r="N38" s="2"/>
      <c r="O38" s="3"/>
      <c r="P38" s="157"/>
      <c r="Q38" s="2"/>
      <c r="R38" s="2"/>
      <c r="S38" s="2"/>
      <c r="T38" s="3"/>
      <c r="U38" s="173"/>
      <c r="V38" s="12"/>
      <c r="X38" s="34"/>
      <c r="Y38" s="34"/>
      <c r="Z38" s="34"/>
    </row>
    <row r="39" spans="1:26" ht="13.5" customHeight="1">
      <c r="A39" s="157"/>
      <c r="B39" s="2"/>
      <c r="C39" s="2"/>
      <c r="D39" s="2"/>
      <c r="E39" s="3"/>
      <c r="F39" s="157"/>
      <c r="G39" s="2"/>
      <c r="H39" s="2"/>
      <c r="I39" s="2"/>
      <c r="J39" s="3"/>
      <c r="K39" s="157"/>
      <c r="L39" s="2"/>
      <c r="M39" s="2"/>
      <c r="N39" s="2"/>
      <c r="O39" s="3"/>
      <c r="P39" s="157"/>
      <c r="Q39" s="2"/>
      <c r="R39" s="2"/>
      <c r="S39" s="2"/>
      <c r="T39" s="3"/>
      <c r="U39" s="173"/>
      <c r="V39" s="12"/>
      <c r="X39" s="34"/>
      <c r="Y39" s="34"/>
      <c r="Z39" s="34"/>
    </row>
    <row r="40" spans="1:26" ht="13.5" customHeight="1">
      <c r="A40" s="157"/>
      <c r="B40" s="2"/>
      <c r="C40" s="2"/>
      <c r="D40" s="2"/>
      <c r="E40" s="3"/>
      <c r="F40" s="157"/>
      <c r="G40" s="2"/>
      <c r="H40" s="2"/>
      <c r="I40" s="2"/>
      <c r="J40" s="3"/>
      <c r="K40" s="157"/>
      <c r="L40" s="2"/>
      <c r="M40" s="2"/>
      <c r="N40" s="2"/>
      <c r="O40" s="3"/>
      <c r="P40" s="157"/>
      <c r="Q40" s="2"/>
      <c r="R40" s="2"/>
      <c r="S40" s="2"/>
      <c r="T40" s="3"/>
      <c r="U40" s="173"/>
      <c r="V40" s="12"/>
      <c r="X40" s="34"/>
      <c r="Y40" s="34"/>
      <c r="Z40" s="34"/>
    </row>
    <row r="41" spans="1:26" ht="13.5" customHeight="1">
      <c r="A41" s="157"/>
      <c r="B41" s="2"/>
      <c r="C41" s="2"/>
      <c r="D41" s="2"/>
      <c r="E41" s="3"/>
      <c r="F41" s="157"/>
      <c r="G41" s="2"/>
      <c r="H41" s="2"/>
      <c r="I41" s="2"/>
      <c r="J41" s="3"/>
      <c r="K41" s="157"/>
      <c r="L41" s="2"/>
      <c r="M41" s="2"/>
      <c r="N41" s="2"/>
      <c r="O41" s="3"/>
      <c r="P41" s="157"/>
      <c r="Q41" s="2"/>
      <c r="R41" s="2"/>
      <c r="S41" s="2"/>
      <c r="T41" s="3"/>
      <c r="U41" s="173"/>
      <c r="V41" s="12"/>
      <c r="X41" s="34"/>
      <c r="Y41" s="34"/>
      <c r="Z41" s="34"/>
    </row>
    <row r="42" spans="1:26" ht="13.5" customHeight="1">
      <c r="A42" s="157"/>
      <c r="B42" s="2"/>
      <c r="C42" s="2"/>
      <c r="D42" s="2"/>
      <c r="E42" s="3"/>
      <c r="F42" s="157"/>
      <c r="G42" s="2"/>
      <c r="H42" s="2"/>
      <c r="I42" s="2"/>
      <c r="J42" s="3"/>
      <c r="K42" s="157"/>
      <c r="L42" s="2"/>
      <c r="M42" s="2"/>
      <c r="N42" s="2"/>
      <c r="O42" s="3"/>
      <c r="P42" s="157"/>
      <c r="Q42" s="2"/>
      <c r="R42" s="2"/>
      <c r="S42" s="2"/>
      <c r="T42" s="3"/>
      <c r="U42" s="173"/>
      <c r="V42" s="12"/>
      <c r="X42" s="34"/>
      <c r="Y42" s="34"/>
      <c r="Z42" s="34"/>
    </row>
    <row r="43" spans="1:26" ht="13.5" customHeight="1">
      <c r="A43" s="157"/>
      <c r="B43" s="2"/>
      <c r="C43" s="2"/>
      <c r="D43" s="2"/>
      <c r="E43" s="3"/>
      <c r="F43" s="157"/>
      <c r="G43" s="2"/>
      <c r="H43" s="2"/>
      <c r="I43" s="2"/>
      <c r="J43" s="3"/>
      <c r="K43" s="157"/>
      <c r="L43" s="2"/>
      <c r="M43" s="2"/>
      <c r="N43" s="2"/>
      <c r="O43" s="3"/>
      <c r="P43" s="157"/>
      <c r="Q43" s="2"/>
      <c r="R43" s="2"/>
      <c r="S43" s="2"/>
      <c r="T43" s="3"/>
      <c r="U43" s="173"/>
      <c r="V43" s="12"/>
      <c r="X43" s="34"/>
      <c r="Y43" s="34"/>
      <c r="Z43" s="34"/>
    </row>
    <row r="44" spans="1:26" ht="13.5" customHeight="1" thickBot="1">
      <c r="A44" s="158"/>
      <c r="B44" s="2"/>
      <c r="C44" s="2"/>
      <c r="D44" s="2"/>
      <c r="E44" s="3"/>
      <c r="F44" s="158"/>
      <c r="G44" s="2"/>
      <c r="H44" s="2"/>
      <c r="I44" s="2"/>
      <c r="J44" s="3"/>
      <c r="K44" s="158"/>
      <c r="L44" s="2"/>
      <c r="M44" s="2"/>
      <c r="N44" s="2"/>
      <c r="O44" s="3"/>
      <c r="P44" s="158"/>
      <c r="Q44" s="2"/>
      <c r="R44" s="2"/>
      <c r="S44" s="2"/>
      <c r="T44" s="3"/>
      <c r="U44" s="173"/>
      <c r="V44" s="12"/>
      <c r="X44" s="34"/>
      <c r="Y44" s="34"/>
      <c r="Z44" s="34"/>
    </row>
    <row r="45" spans="1:26" ht="13.5" customHeight="1" thickTop="1" thickBot="1">
      <c r="A45" s="7" t="s">
        <v>1</v>
      </c>
      <c r="B45" s="127" t="s">
        <v>19</v>
      </c>
      <c r="C45" s="146"/>
      <c r="D45" s="127" t="s">
        <v>20</v>
      </c>
      <c r="E45" s="128"/>
      <c r="F45" s="19" t="s">
        <v>1</v>
      </c>
      <c r="G45" s="127" t="s">
        <v>19</v>
      </c>
      <c r="H45" s="128"/>
      <c r="I45" s="127" t="s">
        <v>20</v>
      </c>
      <c r="J45" s="128"/>
      <c r="K45" s="19" t="s">
        <v>1</v>
      </c>
      <c r="L45" s="127" t="s">
        <v>19</v>
      </c>
      <c r="M45" s="128"/>
      <c r="N45" s="127" t="s">
        <v>20</v>
      </c>
      <c r="O45" s="128"/>
      <c r="P45" s="19" t="s">
        <v>1</v>
      </c>
      <c r="Q45" s="127" t="s">
        <v>19</v>
      </c>
      <c r="R45" s="128"/>
      <c r="S45" s="127" t="s">
        <v>20</v>
      </c>
      <c r="T45" s="128"/>
      <c r="U45" s="174"/>
      <c r="V45" s="12"/>
      <c r="X45" s="34"/>
      <c r="Y45" s="34"/>
      <c r="Z45" s="34"/>
    </row>
    <row r="46" spans="1:26" ht="13.5" customHeight="1" thickTop="1" thickBot="1">
      <c r="A46" s="18" t="s">
        <v>2</v>
      </c>
      <c r="B46" s="130"/>
      <c r="C46" s="131"/>
      <c r="D46" s="131"/>
      <c r="E46" s="132"/>
      <c r="F46" s="27" t="s">
        <v>2</v>
      </c>
      <c r="G46" s="130"/>
      <c r="H46" s="131"/>
      <c r="I46" s="131"/>
      <c r="J46" s="132"/>
      <c r="K46" s="27" t="s">
        <v>2</v>
      </c>
      <c r="L46" s="130"/>
      <c r="M46" s="131"/>
      <c r="N46" s="131"/>
      <c r="O46" s="132"/>
      <c r="P46" s="27" t="s">
        <v>2</v>
      </c>
      <c r="Q46" s="130"/>
      <c r="R46" s="131"/>
      <c r="S46" s="131"/>
      <c r="T46" s="132"/>
      <c r="U46" s="174"/>
      <c r="V46" s="12"/>
      <c r="X46" s="34"/>
      <c r="Y46" s="34"/>
      <c r="Z46" s="34"/>
    </row>
    <row r="47" spans="1:26" ht="13.5" customHeight="1" thickTop="1" thickBot="1">
      <c r="A47" s="18" t="s">
        <v>3</v>
      </c>
      <c r="B47" s="130"/>
      <c r="C47" s="131"/>
      <c r="D47" s="131"/>
      <c r="E47" s="132"/>
      <c r="F47" s="27" t="s">
        <v>3</v>
      </c>
      <c r="G47" s="130"/>
      <c r="H47" s="131"/>
      <c r="I47" s="131"/>
      <c r="J47" s="132"/>
      <c r="K47" s="27" t="s">
        <v>3</v>
      </c>
      <c r="L47" s="130"/>
      <c r="M47" s="131"/>
      <c r="N47" s="131"/>
      <c r="O47" s="132"/>
      <c r="P47" s="27" t="s">
        <v>3</v>
      </c>
      <c r="Q47" s="130"/>
      <c r="R47" s="131"/>
      <c r="S47" s="131"/>
      <c r="T47" s="132"/>
      <c r="U47" s="174"/>
      <c r="V47" s="12"/>
      <c r="X47" s="34"/>
      <c r="Y47" s="34"/>
      <c r="Z47" s="34"/>
    </row>
    <row r="48" spans="1:26" ht="13.5" customHeight="1" thickTop="1" thickBot="1">
      <c r="A48" s="18" t="s">
        <v>4</v>
      </c>
      <c r="B48" s="139"/>
      <c r="C48" s="140"/>
      <c r="D48" s="140"/>
      <c r="E48" s="141"/>
      <c r="F48" s="27" t="s">
        <v>4</v>
      </c>
      <c r="G48" s="139"/>
      <c r="H48" s="140"/>
      <c r="I48" s="140"/>
      <c r="J48" s="141"/>
      <c r="K48" s="27" t="s">
        <v>4</v>
      </c>
      <c r="L48" s="139"/>
      <c r="M48" s="140"/>
      <c r="N48" s="140"/>
      <c r="O48" s="141"/>
      <c r="P48" s="27" t="s">
        <v>4</v>
      </c>
      <c r="Q48" s="139"/>
      <c r="R48" s="140"/>
      <c r="S48" s="140"/>
      <c r="T48" s="141"/>
      <c r="U48" s="174"/>
      <c r="V48" s="12"/>
      <c r="X48" s="34"/>
      <c r="Y48" s="34"/>
      <c r="Z48" s="34"/>
    </row>
    <row r="49" spans="1:26" ht="13.5" customHeight="1" thickTop="1" thickBot="1">
      <c r="A49" s="22" t="s">
        <v>5</v>
      </c>
      <c r="B49" s="23"/>
      <c r="C49" s="8" t="str">
        <f ca="1">IFERROR(VLOOKUP(A31,出品[#Data],COLUMN(出品[値引単価]),0),"")</f>
        <v/>
      </c>
      <c r="D49" s="21" t="s">
        <v>6</v>
      </c>
      <c r="E49" s="24"/>
      <c r="F49" s="28" t="s">
        <v>5</v>
      </c>
      <c r="G49" s="23"/>
      <c r="H49" s="8" t="str">
        <f ca="1">IFERROR(VLOOKUP(F31,出品[#Data],COLUMN(出品[値引単価]),0),"")</f>
        <v/>
      </c>
      <c r="I49" s="21" t="s">
        <v>6</v>
      </c>
      <c r="J49" s="24"/>
      <c r="K49" s="28" t="s">
        <v>5</v>
      </c>
      <c r="L49" s="23"/>
      <c r="M49" s="8" t="str">
        <f ca="1">IFERROR(VLOOKUP(K31,出品[#Data],COLUMN(出品[値引単価]),0),"")</f>
        <v/>
      </c>
      <c r="N49" s="21" t="s">
        <v>6</v>
      </c>
      <c r="O49" s="24"/>
      <c r="P49" s="28" t="s">
        <v>5</v>
      </c>
      <c r="Q49" s="23"/>
      <c r="R49" s="8" t="str">
        <f ca="1">IFERROR(VLOOKUP(P31,出品[#Data],COLUMN(出品[値引単価]),0),"")</f>
        <v/>
      </c>
      <c r="S49" s="21" t="s">
        <v>6</v>
      </c>
      <c r="T49" s="24"/>
      <c r="U49" s="174"/>
      <c r="V49" s="12"/>
      <c r="X49" s="34"/>
      <c r="Y49" s="34"/>
      <c r="Z49" s="34"/>
    </row>
    <row r="50" spans="1:26" ht="13.5" customHeight="1" thickTop="1" thickBot="1">
      <c r="A50" s="9" t="str">
        <f ca="1">IFERROR(VLOOKUP(A31,出品[#Data],COLUMN(出品[バラ売]),0)&amp;"","")</f>
        <v/>
      </c>
      <c r="B50" s="25" t="str">
        <f ca="1">IFERROR(INDEX(値引表[値引単価],MATCH((A31+0.1+COUNTIFS(値引表[商品No.],A31+0.1)*0.01)&amp;"",値引表[検索No.2],0)),"")</f>
        <v/>
      </c>
      <c r="C50" s="26" t="str">
        <f ca="1">IFERROR(INDEX(値引表[値引単価],MATCH((A31+0.2+COUNTIFS(値引表[商品No.],A31+0.1)*0.01)&amp;"",値引表[検索No.2],0)),"")</f>
        <v/>
      </c>
      <c r="D50" s="10" t="str">
        <f ca="1">IFERROR(INDEX(値引表[値引単価],MATCH((A31+0.3+COUNTIFS(値引表[商品No.],A31+0.1)*0.01)&amp;"",値引表[検索No.2],0)),"")</f>
        <v/>
      </c>
      <c r="E50" s="35" t="str">
        <f ca="1">IFERROR(INDEX(値引表[値引単価],MATCH((A31+0.4+COUNTIFS(値引表[商品No.],A31+0.1)*0.01)&amp;"",値引表[検索No.2],0)),"")</f>
        <v/>
      </c>
      <c r="F50" s="9" t="str">
        <f ca="1">IFERROR(VLOOKUP(F31,出品[#Data],COLUMN(出品[バラ売]),0)&amp;"","")</f>
        <v/>
      </c>
      <c r="G50" s="25" t="str">
        <f ca="1">IFERROR(INDEX(値引表[値引単価],MATCH((F31+0.1+COUNTIFS(値引表[商品No.],F31+0.1)*0.01)&amp;"",値引表[検索No.2],0)),"")</f>
        <v/>
      </c>
      <c r="H50" s="26" t="str">
        <f ca="1">IFERROR(INDEX(値引表[値引単価],MATCH((F31+0.2+COUNTIFS(値引表[商品No.],F31+0.1)*0.01)&amp;"",値引表[検索No.2],0)),"")</f>
        <v/>
      </c>
      <c r="I50" s="10" t="str">
        <f ca="1">IFERROR(INDEX(値引表[値引単価],MATCH((F31+0.3+COUNTIFS(値引表[商品No.],F31+0.1)*0.01)&amp;"",値引表[検索No.2],0)),"")</f>
        <v/>
      </c>
      <c r="J50" s="35" t="str">
        <f ca="1">IFERROR(INDEX(値引表[値引単価],MATCH((F31+0.4+COUNTIFS(値引表[商品No.],F31+0.1)*0.01)&amp;"",値引表[検索No.2],0)),"")</f>
        <v/>
      </c>
      <c r="K50" s="9" t="str">
        <f ca="1">IFERROR(VLOOKUP(K31,出品[#Data],COLUMN(出品[バラ売]),0)&amp;"","")</f>
        <v/>
      </c>
      <c r="L50" s="25" t="str">
        <f ca="1">IFERROR(INDEX(値引表[値引単価],MATCH((K31+0.1+COUNTIFS(値引表[商品No.],K31+0.1)*0.01)&amp;"",値引表[検索No.2],0)),"")</f>
        <v/>
      </c>
      <c r="M50" s="26" t="str">
        <f ca="1">IFERROR(INDEX(値引表[値引単価],MATCH((K31+0.2+COUNTIFS(値引表[商品No.],K31+0.1)*0.01)&amp;"",値引表[検索No.2],0)),"")</f>
        <v/>
      </c>
      <c r="N50" s="10" t="str">
        <f ca="1">IFERROR(INDEX(値引表[値引単価],MATCH((K31+0.3+COUNTIFS(値引表[商品No.],K31+0.1)*0.01)&amp;"",値引表[検索No.2],0)),"")</f>
        <v/>
      </c>
      <c r="O50" s="35" t="str">
        <f ca="1">IFERROR(INDEX(値引表[値引単価],MATCH((K31+0.4+COUNTIFS(値引表[商品No.],K31+0.1)*0.01)&amp;"",値引表[検索No.2],0)),"")</f>
        <v/>
      </c>
      <c r="P50" s="9" t="str">
        <f ca="1">IFERROR(VLOOKUP(P31,出品[#Data],COLUMN(出品[バラ売]),0)&amp;"","")</f>
        <v/>
      </c>
      <c r="Q50" s="25" t="str">
        <f ca="1">IFERROR(INDEX(値引表[値引単価],MATCH((P31+0.1+COUNTIFS(値引表[商品No.],P31+0.1)*0.01)&amp;"",値引表[検索No.2],0)),"")</f>
        <v/>
      </c>
      <c r="R50" s="26" t="str">
        <f ca="1">IFERROR(INDEX(値引表[値引単価],MATCH((P31+0.2+COUNTIFS(値引表[商品No.],P31+0.1)*0.01)&amp;"",値引表[検索No.2],0)),"")</f>
        <v/>
      </c>
      <c r="S50" s="10" t="str">
        <f ca="1">IFERROR(INDEX(値引表[値引単価],MATCH((P31+0.3+COUNTIFS(値引表[商品No.],P31+0.1)*0.01)&amp;"",値引表[検索No.2],0)),"")</f>
        <v/>
      </c>
      <c r="T50" s="35" t="str">
        <f ca="1">IFERROR(INDEX(値引表[値引単価],MATCH((P31+0.4+COUNTIFS(値引表[商品No.],P31+0.1)*0.01)&amp;"",値引表[検索No.2],0)),"")</f>
        <v/>
      </c>
      <c r="U50" s="173"/>
      <c r="V50" s="12"/>
      <c r="X50" s="34"/>
      <c r="Y50" s="34"/>
      <c r="Z50" s="34"/>
    </row>
    <row r="51" spans="1:26" ht="13.5" customHeight="1" thickTop="1" thickBot="1">
      <c r="A51" s="22" t="s">
        <v>7</v>
      </c>
      <c r="B51" s="142"/>
      <c r="C51" s="143"/>
      <c r="D51" s="144" t="str">
        <f ca="1">IFERROR(VLOOKUP(A31,出品[#Data],COLUMN(出品[販売状況]),0)&amp;"","")</f>
        <v/>
      </c>
      <c r="E51" s="145"/>
      <c r="F51" s="22" t="s">
        <v>7</v>
      </c>
      <c r="G51" s="142"/>
      <c r="H51" s="143"/>
      <c r="I51" s="144" t="str">
        <f ca="1">IFERROR(VLOOKUP(F31,出品[#Data],COLUMN(出品[販売状況]),0)&amp;"","")</f>
        <v/>
      </c>
      <c r="J51" s="145"/>
      <c r="K51" s="22" t="s">
        <v>7</v>
      </c>
      <c r="L51" s="142"/>
      <c r="M51" s="143"/>
      <c r="N51" s="144" t="str">
        <f ca="1">IFERROR(VLOOKUP(K31,出品[#Data],COLUMN(出品[販売状況]),0)&amp;"","")</f>
        <v/>
      </c>
      <c r="O51" s="145"/>
      <c r="P51" s="22" t="s">
        <v>7</v>
      </c>
      <c r="Q51" s="142"/>
      <c r="R51" s="143"/>
      <c r="S51" s="144" t="str">
        <f ca="1">IFERROR(VLOOKUP(P31,出品[#Data],COLUMN(出品[販売状況]),0)&amp;"","")</f>
        <v/>
      </c>
      <c r="T51" s="145"/>
      <c r="U51" s="173"/>
      <c r="V51" s="12"/>
      <c r="X51" s="34"/>
      <c r="Y51" s="34"/>
      <c r="Z51" s="34"/>
    </row>
    <row r="52" spans="1:26" ht="13.5" customHeight="1" thickTop="1">
      <c r="A52" s="153" t="s">
        <v>8</v>
      </c>
      <c r="B52" s="161"/>
      <c r="C52" s="162"/>
      <c r="D52" s="162"/>
      <c r="E52" s="163"/>
      <c r="F52" s="159" t="s">
        <v>8</v>
      </c>
      <c r="G52" s="161"/>
      <c r="H52" s="162"/>
      <c r="I52" s="162"/>
      <c r="J52" s="163"/>
      <c r="K52" s="159" t="s">
        <v>8</v>
      </c>
      <c r="L52" s="161"/>
      <c r="M52" s="162"/>
      <c r="N52" s="162"/>
      <c r="O52" s="163"/>
      <c r="P52" s="159" t="s">
        <v>8</v>
      </c>
      <c r="Q52" s="161"/>
      <c r="R52" s="162"/>
      <c r="S52" s="162"/>
      <c r="T52" s="163"/>
      <c r="U52" s="174"/>
      <c r="V52" s="12"/>
      <c r="X52" s="34"/>
      <c r="Y52" s="34"/>
      <c r="Z52" s="34"/>
    </row>
    <row r="53" spans="1:26" ht="13.5" customHeight="1">
      <c r="A53" s="153"/>
      <c r="B53" s="164"/>
      <c r="C53" s="165"/>
      <c r="D53" s="165"/>
      <c r="E53" s="166"/>
      <c r="F53" s="159"/>
      <c r="G53" s="164"/>
      <c r="H53" s="165"/>
      <c r="I53" s="165"/>
      <c r="J53" s="166"/>
      <c r="K53" s="159"/>
      <c r="L53" s="164"/>
      <c r="M53" s="165"/>
      <c r="N53" s="165"/>
      <c r="O53" s="166"/>
      <c r="P53" s="159"/>
      <c r="Q53" s="164"/>
      <c r="R53" s="165"/>
      <c r="S53" s="165"/>
      <c r="T53" s="166"/>
      <c r="U53" s="174"/>
      <c r="V53" s="12"/>
      <c r="X53" s="34"/>
      <c r="Y53" s="34"/>
      <c r="Z53" s="34"/>
    </row>
    <row r="54" spans="1:26" ht="13.5" customHeight="1">
      <c r="A54" s="153"/>
      <c r="B54" s="164"/>
      <c r="C54" s="165"/>
      <c r="D54" s="165"/>
      <c r="E54" s="166"/>
      <c r="F54" s="159"/>
      <c r="G54" s="164"/>
      <c r="H54" s="165"/>
      <c r="I54" s="165"/>
      <c r="J54" s="166"/>
      <c r="K54" s="159"/>
      <c r="L54" s="164"/>
      <c r="M54" s="165"/>
      <c r="N54" s="165"/>
      <c r="O54" s="166"/>
      <c r="P54" s="159"/>
      <c r="Q54" s="164"/>
      <c r="R54" s="165"/>
      <c r="S54" s="165"/>
      <c r="T54" s="166"/>
      <c r="U54" s="174"/>
      <c r="V54" s="12"/>
      <c r="X54" s="34"/>
      <c r="Y54" s="34"/>
      <c r="Z54" s="34"/>
    </row>
    <row r="55" spans="1:26" ht="13.5" customHeight="1">
      <c r="A55" s="153"/>
      <c r="B55" s="164"/>
      <c r="C55" s="165"/>
      <c r="D55" s="165"/>
      <c r="E55" s="166"/>
      <c r="F55" s="159"/>
      <c r="G55" s="164"/>
      <c r="H55" s="165"/>
      <c r="I55" s="165"/>
      <c r="J55" s="166"/>
      <c r="K55" s="159"/>
      <c r="L55" s="164"/>
      <c r="M55" s="165"/>
      <c r="N55" s="165"/>
      <c r="O55" s="166"/>
      <c r="P55" s="159"/>
      <c r="Q55" s="164"/>
      <c r="R55" s="165"/>
      <c r="S55" s="165"/>
      <c r="T55" s="166"/>
      <c r="U55" s="174"/>
      <c r="V55" s="12"/>
      <c r="X55" s="34"/>
      <c r="Y55" s="34"/>
      <c r="Z55" s="34"/>
    </row>
    <row r="56" spans="1:26" ht="13.5" customHeight="1">
      <c r="A56" s="153"/>
      <c r="B56" s="164"/>
      <c r="C56" s="165"/>
      <c r="D56" s="165"/>
      <c r="E56" s="166"/>
      <c r="F56" s="159"/>
      <c r="G56" s="164"/>
      <c r="H56" s="165"/>
      <c r="I56" s="165"/>
      <c r="J56" s="166"/>
      <c r="K56" s="159"/>
      <c r="L56" s="164"/>
      <c r="M56" s="165"/>
      <c r="N56" s="165"/>
      <c r="O56" s="166"/>
      <c r="P56" s="159"/>
      <c r="Q56" s="164"/>
      <c r="R56" s="165"/>
      <c r="S56" s="165"/>
      <c r="T56" s="166"/>
      <c r="U56" s="174"/>
      <c r="V56" s="12"/>
      <c r="X56" s="34"/>
      <c r="Y56" s="34"/>
      <c r="Z56" s="34"/>
    </row>
    <row r="57" spans="1:26" ht="13.5" customHeight="1">
      <c r="A57" s="153"/>
      <c r="B57" s="164"/>
      <c r="C57" s="165"/>
      <c r="D57" s="165"/>
      <c r="E57" s="166"/>
      <c r="F57" s="159"/>
      <c r="G57" s="164"/>
      <c r="H57" s="165"/>
      <c r="I57" s="165"/>
      <c r="J57" s="166"/>
      <c r="K57" s="159"/>
      <c r="L57" s="164"/>
      <c r="M57" s="165"/>
      <c r="N57" s="165"/>
      <c r="O57" s="166"/>
      <c r="P57" s="159"/>
      <c r="Q57" s="164"/>
      <c r="R57" s="165"/>
      <c r="S57" s="165"/>
      <c r="T57" s="166"/>
      <c r="U57" s="174"/>
      <c r="V57" s="12"/>
      <c r="X57" s="34"/>
      <c r="Y57" s="34"/>
      <c r="Z57" s="34"/>
    </row>
    <row r="58" spans="1:26" ht="13.5" customHeight="1">
      <c r="A58" s="153"/>
      <c r="B58" s="164"/>
      <c r="C58" s="165"/>
      <c r="D58" s="165"/>
      <c r="E58" s="166"/>
      <c r="F58" s="159"/>
      <c r="G58" s="164"/>
      <c r="H58" s="165"/>
      <c r="I58" s="165"/>
      <c r="J58" s="166"/>
      <c r="K58" s="159"/>
      <c r="L58" s="164"/>
      <c r="M58" s="165"/>
      <c r="N58" s="165"/>
      <c r="O58" s="166"/>
      <c r="P58" s="159"/>
      <c r="Q58" s="164"/>
      <c r="R58" s="165"/>
      <c r="S58" s="165"/>
      <c r="T58" s="166"/>
      <c r="U58" s="174"/>
      <c r="V58" s="12"/>
      <c r="X58" s="34"/>
      <c r="Y58" s="34"/>
      <c r="Z58" s="34"/>
    </row>
    <row r="59" spans="1:26" ht="13.5" customHeight="1" thickBot="1">
      <c r="A59" s="154"/>
      <c r="B59" s="167"/>
      <c r="C59" s="168"/>
      <c r="D59" s="168"/>
      <c r="E59" s="169"/>
      <c r="F59" s="160"/>
      <c r="G59" s="167"/>
      <c r="H59" s="168"/>
      <c r="I59" s="168"/>
      <c r="J59" s="169"/>
      <c r="K59" s="160"/>
      <c r="L59" s="167"/>
      <c r="M59" s="168"/>
      <c r="N59" s="168"/>
      <c r="O59" s="169"/>
      <c r="P59" s="160"/>
      <c r="Q59" s="167"/>
      <c r="R59" s="168"/>
      <c r="S59" s="168"/>
      <c r="T59" s="169"/>
      <c r="U59" s="174"/>
      <c r="V59" s="12"/>
      <c r="X59" s="34"/>
      <c r="Y59" s="34"/>
      <c r="Z59" s="34"/>
    </row>
    <row r="60" spans="1:26" ht="19.5" thickBo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75"/>
      <c r="V60" s="12"/>
      <c r="X60" s="34"/>
      <c r="Y60" s="34"/>
      <c r="Z60" s="34"/>
    </row>
    <row r="61" spans="1:26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X61" s="34"/>
      <c r="Y61" s="34"/>
      <c r="Z61" s="34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X62" s="34"/>
      <c r="Y62" s="34"/>
      <c r="Z62" s="34"/>
    </row>
    <row r="63" spans="1:26" s="51" customFormat="1" ht="18" hidden="1" thickTop="1" thickBot="1">
      <c r="A63" s="110" t="s">
        <v>21</v>
      </c>
      <c r="B63" s="38" t="s">
        <v>22</v>
      </c>
      <c r="C63" s="39" t="s">
        <v>23</v>
      </c>
      <c r="D63" s="40" t="s">
        <v>24</v>
      </c>
      <c r="E63" s="38" t="s">
        <v>25</v>
      </c>
      <c r="F63" s="41" t="s">
        <v>26</v>
      </c>
      <c r="G63" s="40" t="s">
        <v>27</v>
      </c>
      <c r="H63" s="41" t="s">
        <v>2</v>
      </c>
      <c r="I63" s="41" t="s">
        <v>3</v>
      </c>
      <c r="J63" s="41" t="s">
        <v>28</v>
      </c>
      <c r="K63" s="41" t="s">
        <v>29</v>
      </c>
      <c r="L63" s="42" t="s">
        <v>30</v>
      </c>
      <c r="M63" s="42" t="s">
        <v>31</v>
      </c>
      <c r="N63" s="75" t="s">
        <v>32</v>
      </c>
      <c r="O63" s="43"/>
      <c r="P63" s="43"/>
      <c r="Q63" s="43"/>
      <c r="R63" s="44"/>
      <c r="S63" s="44"/>
      <c r="T63" s="45"/>
      <c r="U63" s="46"/>
      <c r="V63" s="47" t="s">
        <v>33</v>
      </c>
      <c r="W63" s="48" t="s">
        <v>34</v>
      </c>
      <c r="X63" s="49" t="s">
        <v>26</v>
      </c>
      <c r="Y63" s="49" t="s">
        <v>27</v>
      </c>
      <c r="Z63" s="50" t="s">
        <v>35</v>
      </c>
    </row>
    <row r="64" spans="1:26" s="68" customFormat="1" ht="18" hidden="1" thickTop="1">
      <c r="A64" s="111"/>
      <c r="B64" s="52"/>
      <c r="C64" s="53"/>
      <c r="D64" s="54"/>
      <c r="E64" s="55"/>
      <c r="F64" s="56"/>
      <c r="G64" s="57"/>
      <c r="H64" s="57"/>
      <c r="I64" s="57"/>
      <c r="J64" s="57"/>
      <c r="K64" s="57"/>
      <c r="L64" s="58"/>
      <c r="M64" s="59"/>
      <c r="N64" s="112"/>
      <c r="O64" s="55"/>
      <c r="P64" s="60"/>
      <c r="Q64" s="60"/>
      <c r="R64" s="61"/>
      <c r="S64" s="61"/>
      <c r="T64" s="62"/>
      <c r="U64" s="63"/>
      <c r="V64" s="64">
        <v>1</v>
      </c>
      <c r="W64" s="65" t="s">
        <v>41</v>
      </c>
      <c r="X64" s="66" t="s">
        <v>41</v>
      </c>
      <c r="Y64" s="66" t="s">
        <v>41</v>
      </c>
      <c r="Z64" s="67" t="e">
        <v>#REF!</v>
      </c>
    </row>
    <row r="65" spans="1:27" s="68" customFormat="1" ht="17.25" hidden="1">
      <c r="A65" s="111"/>
      <c r="B65" s="52"/>
      <c r="C65" s="53"/>
      <c r="D65" s="54"/>
      <c r="E65" s="55"/>
      <c r="F65" s="56"/>
      <c r="G65" s="57"/>
      <c r="H65" s="57"/>
      <c r="I65" s="57"/>
      <c r="J65" s="57"/>
      <c r="K65" s="57"/>
      <c r="L65" s="58"/>
      <c r="M65" s="69"/>
      <c r="N65" s="112"/>
      <c r="O65" s="55"/>
      <c r="P65" s="60"/>
      <c r="Q65" s="60"/>
      <c r="R65" s="61"/>
      <c r="S65" s="61"/>
      <c r="T65" s="62"/>
      <c r="U65" s="63"/>
      <c r="V65" s="70" t="str">
        <f t="shared" ref="V65:V71" si="0">IF($Y$3&lt;=V64,"",V64+1)</f>
        <v/>
      </c>
      <c r="W65" s="71" t="s">
        <v>41</v>
      </c>
      <c r="X65" s="72" t="s">
        <v>41</v>
      </c>
      <c r="Y65" s="72" t="s">
        <v>41</v>
      </c>
      <c r="Z65" s="73" t="e">
        <v>#REF!</v>
      </c>
    </row>
    <row r="66" spans="1:27" s="68" customFormat="1" ht="17.25" hidden="1">
      <c r="A66" s="111"/>
      <c r="B66" s="52"/>
      <c r="C66" s="53"/>
      <c r="D66" s="54"/>
      <c r="E66" s="55"/>
      <c r="F66" s="56"/>
      <c r="G66" s="57"/>
      <c r="H66" s="57"/>
      <c r="I66" s="57"/>
      <c r="J66" s="57"/>
      <c r="K66" s="57"/>
      <c r="L66" s="58"/>
      <c r="M66" s="59"/>
      <c r="N66" s="112"/>
      <c r="O66" s="55"/>
      <c r="P66" s="60"/>
      <c r="Q66" s="60"/>
      <c r="R66" s="61"/>
      <c r="S66" s="61"/>
      <c r="T66" s="62"/>
      <c r="U66" s="63"/>
      <c r="V66" s="70" t="str">
        <f t="shared" si="0"/>
        <v/>
      </c>
      <c r="W66" s="71" t="s">
        <v>41</v>
      </c>
      <c r="X66" s="72" t="s">
        <v>41</v>
      </c>
      <c r="Y66" s="72" t="s">
        <v>41</v>
      </c>
      <c r="Z66" s="73" t="e">
        <v>#REF!</v>
      </c>
    </row>
    <row r="67" spans="1:27" s="68" customFormat="1" ht="17.25" hidden="1">
      <c r="A67" s="111"/>
      <c r="B67" s="52"/>
      <c r="C67" s="53"/>
      <c r="D67" s="54"/>
      <c r="E67" s="55"/>
      <c r="F67" s="56"/>
      <c r="G67" s="57"/>
      <c r="H67" s="57"/>
      <c r="I67" s="57"/>
      <c r="J67" s="57"/>
      <c r="K67" s="57"/>
      <c r="L67" s="58"/>
      <c r="M67" s="59"/>
      <c r="N67" s="112"/>
      <c r="O67" s="55"/>
      <c r="P67" s="60"/>
      <c r="Q67" s="60"/>
      <c r="R67" s="61"/>
      <c r="S67" s="61"/>
      <c r="T67" s="62"/>
      <c r="U67" s="63"/>
      <c r="V67" s="70" t="str">
        <f t="shared" si="0"/>
        <v/>
      </c>
      <c r="W67" s="71" t="s">
        <v>41</v>
      </c>
      <c r="X67" s="72" t="s">
        <v>41</v>
      </c>
      <c r="Y67" s="72" t="s">
        <v>41</v>
      </c>
      <c r="Z67" s="73" t="e">
        <v>#REF!</v>
      </c>
    </row>
    <row r="68" spans="1:27" s="68" customFormat="1" ht="17.25" hidden="1">
      <c r="A68" s="111"/>
      <c r="B68" s="52"/>
      <c r="C68" s="53"/>
      <c r="D68" s="54"/>
      <c r="E68" s="55"/>
      <c r="F68" s="56"/>
      <c r="G68" s="57"/>
      <c r="H68" s="57"/>
      <c r="I68" s="57"/>
      <c r="J68" s="57"/>
      <c r="K68" s="57"/>
      <c r="L68" s="58"/>
      <c r="M68" s="59"/>
      <c r="N68" s="112"/>
      <c r="O68" s="55"/>
      <c r="P68" s="60"/>
      <c r="Q68" s="60"/>
      <c r="R68" s="61"/>
      <c r="S68" s="61"/>
      <c r="T68" s="62"/>
      <c r="U68" s="63"/>
      <c r="V68" s="70" t="str">
        <f t="shared" si="0"/>
        <v/>
      </c>
      <c r="W68" s="71" t="s">
        <v>41</v>
      </c>
      <c r="X68" s="72" t="s">
        <v>41</v>
      </c>
      <c r="Y68" s="72" t="s">
        <v>41</v>
      </c>
      <c r="Z68" s="73" t="e">
        <v>#REF!</v>
      </c>
    </row>
    <row r="69" spans="1:27" s="68" customFormat="1" ht="17.25" hidden="1">
      <c r="A69" s="111"/>
      <c r="B69" s="52"/>
      <c r="C69" s="53"/>
      <c r="D69" s="54"/>
      <c r="E69" s="55"/>
      <c r="F69" s="56"/>
      <c r="G69" s="57"/>
      <c r="H69" s="57"/>
      <c r="I69" s="57"/>
      <c r="J69" s="57"/>
      <c r="K69" s="57"/>
      <c r="L69" s="58"/>
      <c r="M69" s="59"/>
      <c r="N69" s="112"/>
      <c r="O69" s="55"/>
      <c r="P69" s="60"/>
      <c r="Q69" s="60"/>
      <c r="R69" s="61"/>
      <c r="S69" s="61"/>
      <c r="T69" s="62"/>
      <c r="U69" s="63"/>
      <c r="V69" s="70" t="str">
        <f t="shared" si="0"/>
        <v/>
      </c>
      <c r="W69" s="71" t="s">
        <v>41</v>
      </c>
      <c r="X69" s="72" t="s">
        <v>41</v>
      </c>
      <c r="Y69" s="72" t="s">
        <v>41</v>
      </c>
      <c r="Z69" s="73" t="e">
        <v>#REF!</v>
      </c>
    </row>
    <row r="70" spans="1:27" s="68" customFormat="1" ht="17.25" hidden="1">
      <c r="A70" s="111"/>
      <c r="B70" s="52"/>
      <c r="C70" s="53"/>
      <c r="D70" s="54"/>
      <c r="E70" s="55"/>
      <c r="F70" s="56"/>
      <c r="G70" s="57"/>
      <c r="H70" s="57"/>
      <c r="I70" s="57"/>
      <c r="J70" s="57"/>
      <c r="K70" s="57"/>
      <c r="L70" s="58"/>
      <c r="M70" s="59"/>
      <c r="N70" s="112"/>
      <c r="O70" s="55"/>
      <c r="P70" s="60"/>
      <c r="Q70" s="60"/>
      <c r="R70" s="61"/>
      <c r="S70" s="61"/>
      <c r="T70" s="62"/>
      <c r="U70" s="63"/>
      <c r="V70" s="70" t="str">
        <f t="shared" si="0"/>
        <v/>
      </c>
      <c r="W70" s="71" t="s">
        <v>41</v>
      </c>
      <c r="X70" s="72" t="s">
        <v>41</v>
      </c>
      <c r="Y70" s="72" t="s">
        <v>41</v>
      </c>
      <c r="Z70" s="73" t="e">
        <v>#REF!</v>
      </c>
    </row>
    <row r="71" spans="1:27" s="68" customFormat="1" ht="17.100000000000001" hidden="1" customHeight="1">
      <c r="A71" s="113"/>
      <c r="B71" s="114"/>
      <c r="C71" s="115"/>
      <c r="D71" s="116"/>
      <c r="E71" s="117"/>
      <c r="F71" s="118"/>
      <c r="G71" s="119"/>
      <c r="H71" s="119"/>
      <c r="I71" s="119"/>
      <c r="J71" s="119"/>
      <c r="K71" s="119"/>
      <c r="L71" s="120"/>
      <c r="M71" s="121"/>
      <c r="N71" s="122"/>
      <c r="O71" s="55"/>
      <c r="P71" s="60"/>
      <c r="Q71" s="60"/>
      <c r="R71" s="61"/>
      <c r="S71" s="61"/>
      <c r="T71" s="62"/>
      <c r="U71" s="63"/>
      <c r="V71" s="70" t="str">
        <f t="shared" si="0"/>
        <v/>
      </c>
      <c r="W71" s="71" t="s">
        <v>41</v>
      </c>
      <c r="X71" s="72" t="s">
        <v>41</v>
      </c>
      <c r="Y71" s="72" t="s">
        <v>41</v>
      </c>
      <c r="Z71" s="73" t="e">
        <v>#REF!</v>
      </c>
    </row>
    <row r="72" spans="1:27" hidden="1">
      <c r="X72" s="34"/>
      <c r="Y72" s="34"/>
      <c r="Z72" s="34"/>
    </row>
    <row r="73" spans="1:27" ht="19.5" hidden="1" thickBot="1">
      <c r="X73" s="34"/>
      <c r="Y73" s="34"/>
      <c r="Z73" s="34"/>
    </row>
    <row r="74" spans="1:27" s="51" customFormat="1" ht="20.25" hidden="1" thickTop="1" thickBot="1">
      <c r="A74" s="123" t="s">
        <v>21</v>
      </c>
      <c r="B74" s="74" t="s">
        <v>36</v>
      </c>
      <c r="C74" s="51" t="s">
        <v>37</v>
      </c>
      <c r="D74" s="75" t="s">
        <v>38</v>
      </c>
      <c r="E74" s="76" t="s">
        <v>23</v>
      </c>
      <c r="F74" s="77" t="s">
        <v>39</v>
      </c>
      <c r="G74" s="78" t="s">
        <v>31</v>
      </c>
      <c r="H74" s="79" t="s">
        <v>2</v>
      </c>
      <c r="I74" s="80" t="s">
        <v>3</v>
      </c>
      <c r="J74" s="80" t="s">
        <v>26</v>
      </c>
      <c r="K74" s="43" t="s">
        <v>25</v>
      </c>
      <c r="L74" s="81" t="s">
        <v>24</v>
      </c>
      <c r="M74" s="125" t="s">
        <v>40</v>
      </c>
      <c r="N74" s="82"/>
      <c r="O74" s="1"/>
      <c r="P74" s="83"/>
      <c r="Q74" s="83"/>
      <c r="R74" s="46"/>
      <c r="W74" s="84"/>
      <c r="X74" s="85"/>
      <c r="Y74" s="84"/>
      <c r="Z74" s="84"/>
      <c r="AA74" s="86"/>
    </row>
    <row r="75" spans="1:27" s="68" customFormat="1" ht="20.25" hidden="1" thickTop="1" thickBot="1">
      <c r="A75" s="124"/>
      <c r="B75" s="87"/>
      <c r="C75" s="88"/>
      <c r="D75" s="89"/>
      <c r="E75" s="90"/>
      <c r="F75" s="91"/>
      <c r="G75" s="92"/>
      <c r="H75" s="93"/>
      <c r="I75" s="94"/>
      <c r="J75" s="95"/>
      <c r="K75" s="96"/>
      <c r="L75" s="97"/>
      <c r="M75" s="126"/>
      <c r="N75" s="98"/>
      <c r="O75" s="1"/>
      <c r="P75" s="99"/>
      <c r="Q75" s="83"/>
      <c r="R75" s="100"/>
      <c r="S75" s="101"/>
      <c r="V75" s="85"/>
      <c r="W75" s="84"/>
      <c r="X75" s="85"/>
      <c r="Y75" s="84"/>
      <c r="Z75" s="84"/>
      <c r="AA75" s="86"/>
    </row>
    <row r="76" spans="1:27" s="68" customFormat="1" ht="20.25" hidden="1" thickTop="1" thickBot="1">
      <c r="A76" s="124"/>
      <c r="B76" s="102"/>
      <c r="C76" s="88"/>
      <c r="D76" s="103"/>
      <c r="E76" s="90"/>
      <c r="F76" s="104"/>
      <c r="G76" s="92"/>
      <c r="H76" s="105"/>
      <c r="I76" s="106"/>
      <c r="J76" s="107"/>
      <c r="K76" s="108"/>
      <c r="L76" s="109"/>
      <c r="M76" s="126"/>
      <c r="N76" s="98"/>
      <c r="O76" s="1"/>
      <c r="P76" s="99"/>
      <c r="Q76" s="83"/>
      <c r="R76" s="100"/>
      <c r="S76" s="101"/>
      <c r="V76" s="85"/>
      <c r="W76" s="84"/>
      <c r="X76" s="85"/>
      <c r="Y76" s="84"/>
      <c r="Z76" s="84"/>
      <c r="AA76" s="86"/>
    </row>
    <row r="77" spans="1:27" s="68" customFormat="1" ht="20.25" hidden="1" thickTop="1" thickBot="1">
      <c r="A77" s="124"/>
      <c r="B77" s="102"/>
      <c r="C77" s="88"/>
      <c r="D77" s="103"/>
      <c r="E77" s="90"/>
      <c r="F77" s="104"/>
      <c r="G77" s="92"/>
      <c r="H77" s="105"/>
      <c r="I77" s="106"/>
      <c r="J77" s="107"/>
      <c r="K77" s="108"/>
      <c r="L77" s="109"/>
      <c r="M77" s="126"/>
      <c r="N77" s="98"/>
      <c r="O77" s="1"/>
      <c r="P77" s="99"/>
      <c r="Q77" s="83"/>
      <c r="R77" s="100"/>
      <c r="S77" s="101"/>
      <c r="V77" s="85"/>
      <c r="W77" s="84"/>
      <c r="X77" s="85"/>
      <c r="Y77" s="84"/>
      <c r="Z77" s="84"/>
      <c r="AA77" s="86"/>
    </row>
    <row r="78" spans="1:27" ht="19.5" hidden="1" thickTop="1">
      <c r="X78" s="34"/>
      <c r="Y78" s="34"/>
      <c r="Z78" s="34"/>
    </row>
    <row r="79" spans="1:27">
      <c r="X79" s="34"/>
      <c r="Y79" s="34"/>
      <c r="Z79" s="34"/>
    </row>
    <row r="80" spans="1:27">
      <c r="X80" s="34"/>
      <c r="Y80" s="34"/>
      <c r="Z80" s="34"/>
    </row>
    <row r="81" spans="24:26">
      <c r="X81" s="34"/>
      <c r="Y81" s="34"/>
      <c r="Z81" s="34"/>
    </row>
    <row r="82" spans="24:26">
      <c r="X82" s="34"/>
      <c r="Y82" s="34"/>
      <c r="Z82" s="34"/>
    </row>
    <row r="83" spans="24:26">
      <c r="X83" s="34"/>
      <c r="Y83" s="34"/>
      <c r="Z83" s="34"/>
    </row>
    <row r="84" spans="24:26">
      <c r="X84" s="34"/>
      <c r="Y84" s="34"/>
      <c r="Z84" s="34"/>
    </row>
    <row r="85" spans="24:26">
      <c r="X85" s="34"/>
      <c r="Y85" s="34"/>
      <c r="Z85" s="34"/>
    </row>
    <row r="86" spans="24:26">
      <c r="X86" s="34"/>
      <c r="Y86" s="34"/>
      <c r="Z86" s="34"/>
    </row>
    <row r="87" spans="24:26">
      <c r="X87" s="34"/>
      <c r="Y87" s="34"/>
      <c r="Z87" s="34"/>
    </row>
    <row r="88" spans="24:26">
      <c r="X88" s="34"/>
      <c r="Y88" s="34"/>
      <c r="Z88" s="34"/>
    </row>
    <row r="89" spans="24:26">
      <c r="X89" s="34"/>
      <c r="Y89" s="34"/>
      <c r="Z89" s="34"/>
    </row>
    <row r="90" spans="24:26">
      <c r="X90" s="34"/>
      <c r="Y90" s="34"/>
      <c r="Z90" s="34"/>
    </row>
    <row r="91" spans="24:26">
      <c r="X91" s="34"/>
      <c r="Y91" s="34"/>
      <c r="Z91" s="34"/>
    </row>
  </sheetData>
  <sheetProtection sheet="1" selectLockedCells="1"/>
  <mergeCells count="97">
    <mergeCell ref="Q52:T59"/>
    <mergeCell ref="U6:U60"/>
    <mergeCell ref="B1:E3"/>
    <mergeCell ref="G1:J3"/>
    <mergeCell ref="L1:O3"/>
    <mergeCell ref="Q1:T3"/>
    <mergeCell ref="B22:E29"/>
    <mergeCell ref="G22:J29"/>
    <mergeCell ref="L22:O29"/>
    <mergeCell ref="Q22:T29"/>
    <mergeCell ref="B31:E33"/>
    <mergeCell ref="G31:J33"/>
    <mergeCell ref="L31:O33"/>
    <mergeCell ref="Q31:T33"/>
    <mergeCell ref="B52:E59"/>
    <mergeCell ref="G52:J59"/>
    <mergeCell ref="L52:O59"/>
    <mergeCell ref="K52:K59"/>
    <mergeCell ref="P1:P3"/>
    <mergeCell ref="P4:P14"/>
    <mergeCell ref="P22:P29"/>
    <mergeCell ref="P31:P33"/>
    <mergeCell ref="P34:P44"/>
    <mergeCell ref="P52:P59"/>
    <mergeCell ref="K1:K3"/>
    <mergeCell ref="K4:K14"/>
    <mergeCell ref="K22:K29"/>
    <mergeCell ref="K31:K33"/>
    <mergeCell ref="K34:K44"/>
    <mergeCell ref="N21:O21"/>
    <mergeCell ref="N15:O15"/>
    <mergeCell ref="A52:A59"/>
    <mergeCell ref="F1:F3"/>
    <mergeCell ref="F4:F14"/>
    <mergeCell ref="F22:F29"/>
    <mergeCell ref="F31:F33"/>
    <mergeCell ref="F34:F44"/>
    <mergeCell ref="F52:F59"/>
    <mergeCell ref="A1:A3"/>
    <mergeCell ref="A4:A14"/>
    <mergeCell ref="A22:A29"/>
    <mergeCell ref="A31:A33"/>
    <mergeCell ref="A34:A44"/>
    <mergeCell ref="B48:E48"/>
    <mergeCell ref="B46:E46"/>
    <mergeCell ref="B17:E17"/>
    <mergeCell ref="G48:J48"/>
    <mergeCell ref="L48:O48"/>
    <mergeCell ref="Q48:T48"/>
    <mergeCell ref="B51:C51"/>
    <mergeCell ref="D51:E51"/>
    <mergeCell ref="G51:H51"/>
    <mergeCell ref="I51:J51"/>
    <mergeCell ref="L51:M51"/>
    <mergeCell ref="N51:O51"/>
    <mergeCell ref="Q51:R51"/>
    <mergeCell ref="S51:T51"/>
    <mergeCell ref="G46:J46"/>
    <mergeCell ref="L46:O46"/>
    <mergeCell ref="Q46:T46"/>
    <mergeCell ref="B47:E47"/>
    <mergeCell ref="G47:J47"/>
    <mergeCell ref="L47:O47"/>
    <mergeCell ref="Q47:T47"/>
    <mergeCell ref="Q21:R21"/>
    <mergeCell ref="S21:T21"/>
    <mergeCell ref="B45:C45"/>
    <mergeCell ref="D45:E45"/>
    <mergeCell ref="G45:H45"/>
    <mergeCell ref="I45:J45"/>
    <mergeCell ref="L45:M45"/>
    <mergeCell ref="N45:O45"/>
    <mergeCell ref="Q45:R45"/>
    <mergeCell ref="S45:T45"/>
    <mergeCell ref="B21:C21"/>
    <mergeCell ref="D21:E21"/>
    <mergeCell ref="G21:H21"/>
    <mergeCell ref="I21:J21"/>
    <mergeCell ref="L21:M21"/>
    <mergeCell ref="G17:J17"/>
    <mergeCell ref="L17:O17"/>
    <mergeCell ref="Q17:T17"/>
    <mergeCell ref="B18:E18"/>
    <mergeCell ref="G18:J18"/>
    <mergeCell ref="L18:O18"/>
    <mergeCell ref="Q18:T18"/>
    <mergeCell ref="Q15:R15"/>
    <mergeCell ref="S15:T15"/>
    <mergeCell ref="B16:E16"/>
    <mergeCell ref="G16:J16"/>
    <mergeCell ref="L16:O16"/>
    <mergeCell ref="Q16:T16"/>
    <mergeCell ref="B15:C15"/>
    <mergeCell ref="D15:E15"/>
    <mergeCell ref="G15:H15"/>
    <mergeCell ref="I15:J15"/>
    <mergeCell ref="L15:M15"/>
  </mergeCells>
  <phoneticPr fontId="16"/>
  <conditionalFormatting sqref="A1:A3">
    <cfRule type="expression" dxfId="30" priority="29">
      <formula>IF(D21="売却済",TRUE,FALSE)</formula>
    </cfRule>
  </conditionalFormatting>
  <conditionalFormatting sqref="A31:A33">
    <cfRule type="expression" dxfId="29" priority="25">
      <formula>IF(D51="売却済",TRUE,FALSE)</formula>
    </cfRule>
  </conditionalFormatting>
  <conditionalFormatting sqref="A64:A71">
    <cfRule type="expression" dxfId="28" priority="4">
      <formula>IF($A67=$A$3+3,TRUE,FALSE)</formula>
    </cfRule>
  </conditionalFormatting>
  <conditionalFormatting sqref="A64:M71">
    <cfRule type="expression" dxfId="27" priority="14">
      <formula>IF($D64="売却済",TRUE,FALSE)</formula>
    </cfRule>
  </conditionalFormatting>
  <conditionalFormatting sqref="A64:U71">
    <cfRule type="expression" dxfId="26" priority="6">
      <formula>IF(MOD($A64,8)=7,TRUE,FALSE)</formula>
    </cfRule>
    <cfRule type="expression" dxfId="25" priority="7">
      <formula>IF(MOD($A64,8)=6,TRUE,FALSE)</formula>
    </cfRule>
    <cfRule type="expression" dxfId="24" priority="8">
      <formula>IF(MOD($A64,8)=5,TRUE,FALSE)</formula>
    </cfRule>
    <cfRule type="expression" dxfId="23" priority="9">
      <formula>IF(MOD($A64,8)=4,TRUE,FALSE)</formula>
    </cfRule>
    <cfRule type="expression" dxfId="22" priority="10">
      <formula>IF(MOD($A64,8)=3,TRUE,FALSE)</formula>
    </cfRule>
    <cfRule type="expression" dxfId="21" priority="11">
      <formula>IF(MOD($A64,8)=2,TRUE,FALSE)</formula>
    </cfRule>
    <cfRule type="expression" dxfId="20" priority="12">
      <formula>IF(MOD($A64,8)=1,TRUE,FALSE)</formula>
    </cfRule>
    <cfRule type="expression" dxfId="19" priority="13">
      <formula>IF(MOD($A64,8)=0,TRUE,FALSE)</formula>
    </cfRule>
  </conditionalFormatting>
  <conditionalFormatting sqref="B21:C21">
    <cfRule type="expression" dxfId="18" priority="28">
      <formula>IF($U$1="お客様用",TRUE,FALSE)</formula>
    </cfRule>
  </conditionalFormatting>
  <conditionalFormatting sqref="B51:C51">
    <cfRule type="expression" dxfId="17" priority="18">
      <formula>IF($U$1="お客様用",TRUE,FALSE)</formula>
    </cfRule>
  </conditionalFormatting>
  <conditionalFormatting sqref="F1:F3">
    <cfRule type="expression" dxfId="16" priority="31">
      <formula>IF(I21="売却済",TRUE,FALSE)</formula>
    </cfRule>
  </conditionalFormatting>
  <conditionalFormatting sqref="F31:F33">
    <cfRule type="expression" dxfId="15" priority="24">
      <formula>IF(I51="売却済",TRUE,FALSE)</formula>
    </cfRule>
  </conditionalFormatting>
  <conditionalFormatting sqref="F64:F71">
    <cfRule type="expression" dxfId="14" priority="5">
      <formula>IF($F64=$F$3,TRUE,FALSE)</formula>
    </cfRule>
  </conditionalFormatting>
  <conditionalFormatting sqref="G21:H21">
    <cfRule type="expression" dxfId="13" priority="21">
      <formula>IF($U$1="お客様用",TRUE,FALSE)</formula>
    </cfRule>
  </conditionalFormatting>
  <conditionalFormatting sqref="G51:H51">
    <cfRule type="expression" dxfId="12" priority="17">
      <formula>IF($U$1="お客様用",TRUE,FALSE)</formula>
    </cfRule>
  </conditionalFormatting>
  <conditionalFormatting sqref="H64:H71">
    <cfRule type="expression" dxfId="11" priority="1">
      <formula>IF($H64=$H$3,TRUE,FALSE)</formula>
    </cfRule>
  </conditionalFormatting>
  <conditionalFormatting sqref="J64:J71">
    <cfRule type="expression" dxfId="10" priority="3">
      <formula>IF($J64=$J$3,TRUE,FALSE)</formula>
    </cfRule>
  </conditionalFormatting>
  <conditionalFormatting sqref="K1:K3">
    <cfRule type="expression" dxfId="9" priority="27">
      <formula>IF(N21="売却済",TRUE,FALSE)</formula>
    </cfRule>
  </conditionalFormatting>
  <conditionalFormatting sqref="K31:K33">
    <cfRule type="expression" dxfId="8" priority="23">
      <formula>IF(N51="売却済",TRUE,FALSE)</formula>
    </cfRule>
  </conditionalFormatting>
  <conditionalFormatting sqref="K64:K71">
    <cfRule type="expression" dxfId="7" priority="2">
      <formula>IF($K64=$K$3,TRUE,FALSE)</formula>
    </cfRule>
  </conditionalFormatting>
  <conditionalFormatting sqref="L21:M21">
    <cfRule type="expression" dxfId="6" priority="20">
      <formula>IF($U$1="お客様用",TRUE,FALSE)</formula>
    </cfRule>
  </conditionalFormatting>
  <conditionalFormatting sqref="L51:M51">
    <cfRule type="expression" dxfId="5" priority="16">
      <formula>IF($U$1="お客様用",TRUE,FALSE)</formula>
    </cfRule>
  </conditionalFormatting>
  <conditionalFormatting sqref="P1:P3">
    <cfRule type="expression" dxfId="4" priority="26">
      <formula>IF(S21="売却済",TRUE,FALSE)</formula>
    </cfRule>
  </conditionalFormatting>
  <conditionalFormatting sqref="P31:P33">
    <cfRule type="expression" dxfId="3" priority="22">
      <formula>IF(S51="売却済",TRUE,FALSE)</formula>
    </cfRule>
  </conditionalFormatting>
  <conditionalFormatting sqref="Q21:R21">
    <cfRule type="expression" dxfId="2" priority="19">
      <formula>IF($U$1="お客様用",TRUE,FALSE)</formula>
    </cfRule>
  </conditionalFormatting>
  <conditionalFormatting sqref="Q51:R51">
    <cfRule type="expression" dxfId="1" priority="15">
      <formula>IF($U$1="お客様用",TRUE,FALSE)</formula>
    </cfRule>
  </conditionalFormatting>
  <conditionalFormatting sqref="U6:U60">
    <cfRule type="expression" dxfId="0" priority="30">
      <formula>IF($U$1="お客様用",TRUE,FALSE)</formula>
    </cfRule>
  </conditionalFormatting>
  <dataValidations count="2">
    <dataValidation type="list" allowBlank="1" showInputMessage="1" sqref="D15:E15 I15:J15 N15:O15 S15:T15 D45:E45 I45:J45 N45:O45 S45:T45" xr:uid="{00000000-0002-0000-0000-000000000000}">
      <formula1>分類２リスト</formula1>
    </dataValidation>
    <dataValidation type="list" allowBlank="1" showInputMessage="1" sqref="B15:C15 G15:H15 L15:M15 Q15:R15 B45:C45 G45:H45 L45:M45 Q45:R45" xr:uid="{00000000-0002-0000-0000-000001000000}">
      <formula1>分類１リスト</formula1>
    </dataValidation>
  </dataValidations>
  <pageMargins left="0.7" right="0.7" top="0.75" bottom="0.75" header="0.3" footer="0.3"/>
  <pageSetup paperSize="8" scale="9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分類１リスト</vt:lpstr>
      <vt:lpstr>分類２リスト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</dc:creator>
  <cp:lastModifiedBy>ギリギリ オメガ</cp:lastModifiedBy>
  <dcterms:created xsi:type="dcterms:W3CDTF">2023-05-28T05:06:00Z</dcterms:created>
  <dcterms:modified xsi:type="dcterms:W3CDTF">2024-01-06T06:09:12Z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ECA088202C4B4138B68735B1B5C11486</vt:lpwstr>
  </property>
  <property fmtid="{D5CDD505-2E9C-101B-9397-08002B2CF9AE}" pid="3" name="KSOProductBuildVer">
    <vt:lpwstr>1041-11.2.0.10624</vt:lpwstr>
  </property>
</Properties>
</file>